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hr share\"/>
    </mc:Choice>
  </mc:AlternateContent>
  <bookViews>
    <workbookView xWindow="0" yWindow="0" windowWidth="2370" windowHeight="0" activeTab="3"/>
  </bookViews>
  <sheets>
    <sheet name="Dau bai" sheetId="4" r:id="rId1"/>
    <sheet name="Tinh thu chinh sach Sale" sheetId="1" r:id="rId2"/>
    <sheet name="Chinh sach luong" sheetId="2" r:id="rId3"/>
    <sheet name="KPI sale cua hang"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le21">#REF!</definedName>
    <definedName name="____LE35">#REF!</definedName>
    <definedName name="____LE41">#REF!</definedName>
    <definedName name="____Mgr01">#REF!</definedName>
    <definedName name="____Mgr04">#REF!</definedName>
    <definedName name="___le21">#REF!</definedName>
    <definedName name="___LE35">#REF!</definedName>
    <definedName name="___LE41">#REF!</definedName>
    <definedName name="___Mgr01">#REF!</definedName>
    <definedName name="___Mgr02">#REF!</definedName>
    <definedName name="___Mgr03">#REF!</definedName>
    <definedName name="___Mgr04">#REF!</definedName>
    <definedName name="___ML01">#REF!</definedName>
    <definedName name="___ML02">#REF!</definedName>
    <definedName name="___ML03">#REF!</definedName>
    <definedName name="__la11">#REF!</definedName>
    <definedName name="__la15">#REF!</definedName>
    <definedName name="__la21">#REF!</definedName>
    <definedName name="__la25">#REF!</definedName>
    <definedName name="__la31">#REF!</definedName>
    <definedName name="__la35">#REF!</definedName>
    <definedName name="__la41">#REF!</definedName>
    <definedName name="__la45">#REF!</definedName>
    <definedName name="__la51">#REF!</definedName>
    <definedName name="__la55">#REF!</definedName>
    <definedName name="__lb11">#REF!</definedName>
    <definedName name="__lb15">#REF!</definedName>
    <definedName name="__lb21">#REF!</definedName>
    <definedName name="__lb25">#REF!</definedName>
    <definedName name="__lb31">#REF!</definedName>
    <definedName name="__lb35">#REF!</definedName>
    <definedName name="__lb41">#REF!</definedName>
    <definedName name="__lb45">#REF!</definedName>
    <definedName name="__lb51">#REF!</definedName>
    <definedName name="__lb55">#REF!</definedName>
    <definedName name="__lc11">#REF!</definedName>
    <definedName name="__lc21">#REF!</definedName>
    <definedName name="__lc25">#REF!</definedName>
    <definedName name="__LC31">#REF!</definedName>
    <definedName name="__Lc35">#REF!</definedName>
    <definedName name="__lc41">#REF!</definedName>
    <definedName name="__lc45">#REF!</definedName>
    <definedName name="__lc51">#REF!</definedName>
    <definedName name="__lc55">#REF!</definedName>
    <definedName name="__LD11">#REF!</definedName>
    <definedName name="__ld13">#REF!</definedName>
    <definedName name="__LD15">#REF!</definedName>
    <definedName name="__LD21">#REF!</definedName>
    <definedName name="__ld22">#REF!</definedName>
    <definedName name="__ld23">#REF!</definedName>
    <definedName name="__LD25">#REF!</definedName>
    <definedName name="__LD31">#REF!</definedName>
    <definedName name="__ld32">#REF!</definedName>
    <definedName name="__LD35">#REF!</definedName>
    <definedName name="__LD41">#REF!</definedName>
    <definedName name="__LD45">#REF!</definedName>
    <definedName name="__LD51">#REF!</definedName>
    <definedName name="__LD55">#REF!</definedName>
    <definedName name="__le13">#REF!</definedName>
    <definedName name="__le21">'[1]Definition nghạch lương'!$T$11</definedName>
    <definedName name="__le23">#REF!</definedName>
    <definedName name="__le25">#REF!</definedName>
    <definedName name="__LE31">#REF!</definedName>
    <definedName name="__le32">#REF!</definedName>
    <definedName name="__le33">#REF!</definedName>
    <definedName name="__LE34">#REF!</definedName>
    <definedName name="__LE35">'[1]Definition nghạch lương'!$T$21</definedName>
    <definedName name="__LE41">'[1]Definition nghạch lương'!$T$23</definedName>
    <definedName name="__le42">#REF!</definedName>
    <definedName name="__LE43">#REF!</definedName>
    <definedName name="__LE44">#REF!</definedName>
    <definedName name="__LE45">#REF!</definedName>
    <definedName name="__LE51">#REF!</definedName>
    <definedName name="__le52">#REF!</definedName>
    <definedName name="__LE53">#REF!</definedName>
    <definedName name="__LE55">#REF!</definedName>
    <definedName name="__Mgr01">#REF!</definedName>
    <definedName name="__Mgr02">#REF!</definedName>
    <definedName name="__Mgr03">#REF!</definedName>
    <definedName name="__Mgr04">#REF!</definedName>
    <definedName name="__ML01">#REF!</definedName>
    <definedName name="__ML02">#REF!</definedName>
    <definedName name="__ML03">#REF!</definedName>
    <definedName name="_CG11">#REF!</definedName>
    <definedName name="_CG12">#REF!</definedName>
    <definedName name="_CG13">#REF!</definedName>
    <definedName name="_CG14">#REF!</definedName>
    <definedName name="_CG15">#REF!</definedName>
    <definedName name="_CG16">#REF!</definedName>
    <definedName name="_CG21">#REF!</definedName>
    <definedName name="_CG22">#REF!</definedName>
    <definedName name="_CG23">#REF!</definedName>
    <definedName name="_CG24">#REF!</definedName>
    <definedName name="_CG25">#REF!</definedName>
    <definedName name="_CG26">#REF!</definedName>
    <definedName name="_CG31">#REF!</definedName>
    <definedName name="_CG32">#REF!</definedName>
    <definedName name="_CG33">#REF!</definedName>
    <definedName name="_CG34">#REF!</definedName>
    <definedName name="_CG35">#REF!</definedName>
    <definedName name="_CG36">#REF!</definedName>
    <definedName name="_CG41">#REF!</definedName>
    <definedName name="_CG42">#REF!</definedName>
    <definedName name="_CG43">#REF!</definedName>
    <definedName name="_CG44">#REF!</definedName>
    <definedName name="_CG45">#REF!</definedName>
    <definedName name="_CG46">#REF!</definedName>
    <definedName name="_CG51">#REF!</definedName>
    <definedName name="_CG52">#REF!</definedName>
    <definedName name="_CG53">#REF!</definedName>
    <definedName name="_CG54">#REF!</definedName>
    <definedName name="_CG55">#REF!</definedName>
    <definedName name="_CG56">#REF!</definedName>
    <definedName name="_Fill" hidden="1">#REF!</definedName>
    <definedName name="_xlnm._FilterDatabase" localSheetId="3" hidden="1">'KPI sale cua hang'!$A$5:$Z$13</definedName>
    <definedName name="_la11">#REF!</definedName>
    <definedName name="_la15">#REF!</definedName>
    <definedName name="_la21">#REF!</definedName>
    <definedName name="_la25">#REF!</definedName>
    <definedName name="_la31">#REF!</definedName>
    <definedName name="_la35">#REF!</definedName>
    <definedName name="_la41">#REF!</definedName>
    <definedName name="_la45">#REF!</definedName>
    <definedName name="_la51">#REF!</definedName>
    <definedName name="_la55">#REF!</definedName>
    <definedName name="_lb11">#REF!</definedName>
    <definedName name="_lb15">#REF!</definedName>
    <definedName name="_lb21">#REF!</definedName>
    <definedName name="_lb25">#REF!</definedName>
    <definedName name="_lb31">#REF!</definedName>
    <definedName name="_lb35">#REF!</definedName>
    <definedName name="_lb41">#REF!</definedName>
    <definedName name="_lb45">#REF!</definedName>
    <definedName name="_lb51">#REF!</definedName>
    <definedName name="_lb55">#REF!</definedName>
    <definedName name="_lc11">#REF!</definedName>
    <definedName name="_lc21">#REF!</definedName>
    <definedName name="_lc25">#REF!</definedName>
    <definedName name="_LC31">#REF!</definedName>
    <definedName name="_Lc35">#REF!</definedName>
    <definedName name="_lc41">#REF!</definedName>
    <definedName name="_lc45">#REF!</definedName>
    <definedName name="_lc51">#REF!</definedName>
    <definedName name="_lc55">#REF!</definedName>
    <definedName name="_LD11">#REF!</definedName>
    <definedName name="_LD12">#REF!</definedName>
    <definedName name="_LD13">#REF!</definedName>
    <definedName name="_LD14">#REF!</definedName>
    <definedName name="_LD15">#REF!</definedName>
    <definedName name="_LD16">#REF!</definedName>
    <definedName name="_LD21">#REF!</definedName>
    <definedName name="_LD22">#REF!</definedName>
    <definedName name="_LD23">#REF!</definedName>
    <definedName name="_LD24">#REF!</definedName>
    <definedName name="_LD25">#REF!</definedName>
    <definedName name="_LD26">#REF!</definedName>
    <definedName name="_LD31">#REF!</definedName>
    <definedName name="_LD32">#REF!</definedName>
    <definedName name="_LD33">#REF!</definedName>
    <definedName name="_LD34">#REF!</definedName>
    <definedName name="_LD35">#REF!</definedName>
    <definedName name="_LD36">#REF!</definedName>
    <definedName name="_LD41">#REF!</definedName>
    <definedName name="_LD42">#REF!</definedName>
    <definedName name="_LD43">#REF!</definedName>
    <definedName name="_LD44">#REF!</definedName>
    <definedName name="_LD45">#REF!</definedName>
    <definedName name="_LD46">#REF!</definedName>
    <definedName name="_LD51">#REF!</definedName>
    <definedName name="_LD52">#REF!</definedName>
    <definedName name="_LD53">#REF!</definedName>
    <definedName name="_LD54">#REF!</definedName>
    <definedName name="_LD55">#REF!</definedName>
    <definedName name="_LD56">#REF!</definedName>
    <definedName name="_le13">#REF!</definedName>
    <definedName name="_le21">#REF!</definedName>
    <definedName name="_le23">#REF!</definedName>
    <definedName name="_le25">#REF!</definedName>
    <definedName name="_LE31">#REF!</definedName>
    <definedName name="_le32">#REF!</definedName>
    <definedName name="_le33">#REF!</definedName>
    <definedName name="_LE34">#REF!</definedName>
    <definedName name="_LE35">'[1]Definition nghạch lương'!$T$21</definedName>
    <definedName name="_LE41">'[1]Definition nghạch lương'!$T$23</definedName>
    <definedName name="_le42">#REF!</definedName>
    <definedName name="_LE43">#REF!</definedName>
    <definedName name="_LE44">#REF!</definedName>
    <definedName name="_LE45">#REF!</definedName>
    <definedName name="_LE51">#REF!</definedName>
    <definedName name="_le52">#REF!</definedName>
    <definedName name="_LE53">#REF!</definedName>
    <definedName name="_LE55">#REF!</definedName>
    <definedName name="_Mgr01">#REF!</definedName>
    <definedName name="_Mgr02">#REF!</definedName>
    <definedName name="_Mgr03">#REF!</definedName>
    <definedName name="_Mgr04">#REF!</definedName>
    <definedName name="_ML01">#REF!</definedName>
    <definedName name="_ML02">#REF!</definedName>
    <definedName name="_ML03">#REF!</definedName>
    <definedName name="_NV11">#REF!</definedName>
    <definedName name="_NV16">#REF!</definedName>
    <definedName name="_NV21">#REF!</definedName>
    <definedName name="_NV26">#REF!</definedName>
    <definedName name="_NV31">#REF!</definedName>
    <definedName name="_NV36">#REF!</definedName>
    <definedName name="_NV41">#REF!</definedName>
    <definedName name="_NV46">#REF!</definedName>
    <definedName name="_NV51">#REF!</definedName>
    <definedName name="_NV56">#REF!</definedName>
    <definedName name="_QL11">#REF!</definedName>
    <definedName name="_QL12">#REF!</definedName>
    <definedName name="_QL13">#REF!</definedName>
    <definedName name="_QL14">#REF!</definedName>
    <definedName name="_QL15">#REF!</definedName>
    <definedName name="_QL16">#REF!</definedName>
    <definedName name="_QL21">#REF!</definedName>
    <definedName name="_QL22">#REF!</definedName>
    <definedName name="_QL23">#REF!</definedName>
    <definedName name="_QL24">#REF!</definedName>
    <definedName name="_QL25">#REF!</definedName>
    <definedName name="_QL26">#REF!</definedName>
    <definedName name="_QL31">#REF!</definedName>
    <definedName name="_QL32">#REF!</definedName>
    <definedName name="_QL33">#REF!</definedName>
    <definedName name="_QL34">#REF!</definedName>
    <definedName name="_QL35">#REF!</definedName>
    <definedName name="_QL36">#REF!</definedName>
    <definedName name="_QL41">#REF!</definedName>
    <definedName name="_QL42">#REF!</definedName>
    <definedName name="_QL43">#REF!</definedName>
    <definedName name="_QL44">#REF!</definedName>
    <definedName name="_QL45">#REF!</definedName>
    <definedName name="_QL46">#REF!</definedName>
    <definedName name="_QL51">#REF!</definedName>
    <definedName name="_QL52">#REF!</definedName>
    <definedName name="_QL53">#REF!</definedName>
    <definedName name="_QL54">#REF!</definedName>
    <definedName name="_QL55">#REF!</definedName>
    <definedName name="_QL56">#REF!</definedName>
    <definedName name="Benhvien" localSheetId="3">OFFSET(#REF!,0,0,Dembenhvien,1)</definedName>
    <definedName name="Benhvien">OFFSET(#REF!,0,0,Dembenhvien,1)</definedName>
    <definedName name="BHXH08CN">#REF!</definedName>
    <definedName name="BHXH08Cty">#REF!</definedName>
    <definedName name="BHYT08CN">#REF!</definedName>
    <definedName name="BHYT08Cty">#REF!</definedName>
    <definedName name="BonusRate_CN">#REF!</definedName>
    <definedName name="BonusRate_LD">#REF!</definedName>
    <definedName name="BonusRate_QL">#REF!</definedName>
    <definedName name="BonusRate_Sale">#REF!</definedName>
    <definedName name="BonusRate_Tech">#REF!</definedName>
    <definedName name="Bophan" localSheetId="3">OFFSET(#REF!,0,0,Dembophan,4)</definedName>
    <definedName name="Bophan">OFFSET(#REF!,0,0,Dembophan,4)</definedName>
    <definedName name="Cacdantoc" localSheetId="3">OFFSET(#REF!,0,0,Demdantoc,1)</definedName>
    <definedName name="Cacdantoc">OFFSET(#REF!,0,0,Demdantoc,1)</definedName>
    <definedName name="Cactinh" localSheetId="3">OFFSET(#REF!,0,0,Demtinh,1)</definedName>
    <definedName name="Cactinh">OFFSET(#REF!,0,0,Demtinh,1)</definedName>
    <definedName name="Chucdanh" localSheetId="3">OFFSET(#REF!,0,0,Demchucdanh,3)</definedName>
    <definedName name="Chucdanh">OFFSET(#REF!,0,0,Demchucdanh,3)</definedName>
    <definedName name="chucdanh2">'[2]11.2010'!$Z$217:$Z$249</definedName>
    <definedName name="chucdanhtapdoan">'[2]11.2010'!$Z$217:$Z$246</definedName>
    <definedName name="Chucdanhtonggiamdoc">#REF!</definedName>
    <definedName name="Chuyenmon" localSheetId="3">OFFSET(#REF!,0,0,Demchuyenmon,2)</definedName>
    <definedName name="Chuyenmon">OFFSET(#REF!,0,0,Demchuyenmon,2)</definedName>
    <definedName name="CoKhong">#REF!</definedName>
    <definedName name="Congviec" localSheetId="3">OFFSET(#REF!,0,0,Demcongviec,3)</definedName>
    <definedName name="Congviec">OFFSET(#REF!,0,0,Demcongviec,3)</definedName>
    <definedName name="Danhsachsinhnhat">OFFSET([3]SINHNHAT!$A$6,0,0,COUNTA([3]SINHNHAT!$A$1:$A$65536),10)</definedName>
    <definedName name="Dantoc" localSheetId="3">OFFSET(#REF!,0,0,Demdantoc,1)</definedName>
    <definedName name="Dantoc">OFFSET(#REF!,0,0,Demdantoc,1)</definedName>
    <definedName name="Dembenhvien">#REF!</definedName>
    <definedName name="Dembophan">#REF!</definedName>
    <definedName name="Demchucdanh">#REF!</definedName>
    <definedName name="Demchuyenmon">#REF!</definedName>
    <definedName name="Demcongviec">#REF!</definedName>
    <definedName name="Demdantoc">#REF!</definedName>
    <definedName name="Demdiadiemlamviec">#REF!</definedName>
    <definedName name="Demhinhthuckhenthuong">#REF!</definedName>
    <definedName name="Demhinhthucxuly">#REF!</definedName>
    <definedName name="Demhocvi">#REF!</definedName>
    <definedName name="Demloaitotnghiep">#REF!</definedName>
    <definedName name="Demlydochamdut">#REF!</definedName>
    <definedName name="Demlydodieuchinh">#REF!</definedName>
    <definedName name="Demlydokhenthuong">#REF!</definedName>
    <definedName name="Demlydokyluat">#REF!</definedName>
    <definedName name="Demlydotuyendung">#REF!</definedName>
    <definedName name="Demnganhang">#REF!</definedName>
    <definedName name="Demquocgia">#REF!</definedName>
    <definedName name="Demsolanktkl">#REF!</definedName>
    <definedName name="Demtenchungtu">#REF!</definedName>
    <definedName name="Demtinh">#REF!</definedName>
    <definedName name="Demtongiao">#REF!</definedName>
    <definedName name="Demtrindohocvan">#REF!</definedName>
    <definedName name="Demtrinhdohocvan">#REF!</definedName>
    <definedName name="Demtrinhdongoaingu">#REF!</definedName>
    <definedName name="Demtrinhdovitinh">#REF!</definedName>
    <definedName name="Diachicongty">#REF!</definedName>
    <definedName name="Diadiemlamviec" localSheetId="3">OFFSET(#REF!,0,0,Demdiadiemlamviec,1)</definedName>
    <definedName name="Diadiemlamviec">OFFSET(#REF!,0,0,Demdiadiemlamviec,1)</definedName>
    <definedName name="DSFDS">#REF!</definedName>
    <definedName name="DYNAMICDATA">#REF!</definedName>
    <definedName name="e25p">#REF!</definedName>
    <definedName name="Gioitinh">#REF!</definedName>
    <definedName name="Hinhthuckhenthuong" localSheetId="3">OFFSET(#REF!,0,0,Demhinhthuckhenthuong,1)</definedName>
    <definedName name="Hinhthuckhenthuong">OFFSET(#REF!,0,0,Demhinhthuckhenthuong,1)</definedName>
    <definedName name="Hinhthucxuly" localSheetId="3">OFFSET(#REF!,0,0,Demhinhthucxuly,1)</definedName>
    <definedName name="Hinhthucxuly">OFFSET(#REF!,0,0,Demhinhthucxuly,1)</definedName>
    <definedName name="Hocvi" localSheetId="3">OFFSET(#REF!,0,0,Demhocvi,1)</definedName>
    <definedName name="Hocvi">OFFSET(#REF!,0,0,Demhocvi,1)</definedName>
    <definedName name="K">#REF!</definedName>
    <definedName name="KFCDCN">#REF!</definedName>
    <definedName name="KFCDCty">#REF!</definedName>
    <definedName name="khoichucdanh">'[2]11.2010'!$Y$217:$Y$221</definedName>
    <definedName name="khoinganh">'[2]11.2010'!$AA$217:$AA$221</definedName>
    <definedName name="khoiphong">'[2]11.2010'!$U$217:$U$220</definedName>
    <definedName name="KiemTraDK" localSheetId="3">SUMPRODUCT((ngayvaolam&gt;=[4]BC_LD!$H$3)*(ngayvaolam&lt;=[4]BC_LD!$J$3))</definedName>
    <definedName name="KiemTraDK">SUMPRODUCT((ngayvaolam&gt;=[4]BC_LD!$H$3)*(ngayvaolam&lt;=[4]BC_LD!$J$3))</definedName>
    <definedName name="KiemTraDKDC" localSheetId="3">SUMPRODUCT((Ngaydieuchinh&gt;=[3]BC_DC!$J$3)*(Ngaydieuchinh&lt;=[3]BC_DC!$L$3))</definedName>
    <definedName name="KiemTraDKDC">SUMPRODUCT((Ngaydieuchinh&gt;=[3]BC_DC!$J$3)*(Ngaydieuchinh&lt;=[3]BC_DC!$L$3))</definedName>
    <definedName name="KiemTraDKDNKKHD" localSheetId="3">SUMPRODUCT((Ngayhethopdong&gt;=[4]DN_KKHD!$E$2)*(Ngayhethopdong&lt;=[4]DN_KKHD!$G$2))</definedName>
    <definedName name="KiemTraDKDNKKHD">SUMPRODUCT((Ngayhethopdong&gt;=[4]DN_KKHD!$E$2)*(Ngayhethopdong&lt;=[4]DN_KKHD!$G$2))</definedName>
    <definedName name="KiemTraDKHHHD" localSheetId="3">SUMPRODUCT((Ngayhethopdong&gt;=[4]HHHD!$C$3)*(Ngayhethopdong&lt;=[4]HHHD!$E$3))</definedName>
    <definedName name="KiemTraDKHHHD">SUMPRODUCT((Ngayhethopdong&gt;=[4]HHHD!$C$3)*(Ngayhethopdong&lt;=[4]HHHD!$E$3))</definedName>
    <definedName name="KiemTraDKNV" localSheetId="3">SUMPRODUCT((Ngaynghiviec&gt;=[4]BC_LDG!$H$3)*(Ngaynghiviec&lt;=[4]BC_LDG!$J$3))</definedName>
    <definedName name="KiemTraDKNV">SUMPRODUCT((Ngaynghiviec&gt;=[4]BC_LDG!$H$3)*(Ngaynghiviec&lt;=[4]BC_LDG!$J$3))</definedName>
    <definedName name="KiemTraDKTBNV" localSheetId="3">SUMPRODUCT((Ngaynghiviec&gt;=[4]TB_LDNV!$C$2)*(Ngaynghiviec&lt;=[4]TB_LDNV!$E$2))</definedName>
    <definedName name="KiemTraDKTBNV">SUMPRODUCT((Ngaynghiviec&gt;=[4]TB_LDNV!$C$2)*(Ngaynghiviec&lt;=[4]TB_LDNV!$E$2))</definedName>
    <definedName name="KiemTraDKTDKKHD" localSheetId="3">SUMPRODUCT((Ngayhethopdong&gt;=[4]TD_KKHD!$G$2)*(Ngayhethopdong&lt;=[4]TD_KKHD!$I$2))</definedName>
    <definedName name="KiemTraDKTDKKHD">SUMPRODUCT((Ngayhethopdong&gt;=[4]TD_KKHD!$G$2)*(Ngayhethopdong&lt;=[4]TD_KKHD!$I$2))</definedName>
    <definedName name="KMgr1">#REF!</definedName>
    <definedName name="KMgr2">#REF!</definedName>
    <definedName name="KMgr3">#REF!</definedName>
    <definedName name="KNonsale">#REF!</definedName>
    <definedName name="KNonsale1">#REF!</definedName>
    <definedName name="KPIs_BP">#REF!</definedName>
    <definedName name="KPIs_Cty">#REF!</definedName>
    <definedName name="KPIsBP">#REF!</definedName>
    <definedName name="KPIsDvkh">#REF!</definedName>
    <definedName name="KPIsGp">#REF!</definedName>
    <definedName name="KPIsHc">#REF!</definedName>
    <definedName name="KPIsIso">#REF!</definedName>
    <definedName name="KPIsKt">#REF!</definedName>
    <definedName name="KPIsln01">#REF!</definedName>
    <definedName name="KPIsln02">#REF!</definedName>
    <definedName name="KPIsln03">#REF!</definedName>
    <definedName name="KPIsln04">#REF!</definedName>
    <definedName name="KPIsln06">#REF!</definedName>
    <definedName name="KPIsln08">#REF!</definedName>
    <definedName name="KPIsLnCty">#REF!</definedName>
    <definedName name="KPIslndt">#REF!</definedName>
    <definedName name="KPIsMar">#REF!</definedName>
    <definedName name="KPIsNs">#REF!</definedName>
    <definedName name="KPIsPpda">#REF!</definedName>
    <definedName name="KPIsPt01">#REF!</definedName>
    <definedName name="KPIsPt02">#REF!</definedName>
    <definedName name="KPIsPt03">#REF!</definedName>
    <definedName name="KPIsPt04">#REF!</definedName>
    <definedName name="KPIsPt06">#REF!</definedName>
    <definedName name="KPIsPt08">#REF!</definedName>
    <definedName name="KPIsPtCty">#REF!</definedName>
    <definedName name="KPIsPtdt">#REF!</definedName>
    <definedName name="KSale1">#REF!</definedName>
    <definedName name="KSale2">#REF!</definedName>
    <definedName name="lc45p">#REF!</definedName>
    <definedName name="ld15p">#REF!</definedName>
    <definedName name="ld25p">#REF!</definedName>
    <definedName name="ld35p">#REF!</definedName>
    <definedName name="ld45p">#REF!</definedName>
    <definedName name="le15p">#REF!</definedName>
    <definedName name="LE25P">#REF!</definedName>
    <definedName name="le35p">#REF!</definedName>
    <definedName name="le45p">#REF!</definedName>
    <definedName name="Lmax">#REF!</definedName>
    <definedName name="Lmin">#REF!</definedName>
    <definedName name="Loaitotnghiep" localSheetId="3">OFFSET(#REF!,0,0,Demloaitotnghiep,1)</definedName>
    <definedName name="Loaitotnghiep">OFFSET(#REF!,0,0,Demloaitotnghiep,1)</definedName>
    <definedName name="Lydochamdut" localSheetId="3">OFFSET(#REF!,0,0,Demlydochamdut,1)</definedName>
    <definedName name="Lydochamdut">OFFSET(#REF!,0,0,Demlydochamdut,1)</definedName>
    <definedName name="Lydodieuchinh" localSheetId="3">OFFSET(#REF!,0,0,Demlydodieuchinh,1)</definedName>
    <definedName name="Lydodieuchinh">OFFSET(#REF!,0,0,Demlydodieuchinh,1)</definedName>
    <definedName name="Lydokhenthuong" localSheetId="3">OFFSET(#REF!,0,0,Demlydokhenthuong,1)</definedName>
    <definedName name="Lydokhenthuong">OFFSET(#REF!,0,0,Demlydokhenthuong,1)</definedName>
    <definedName name="Lydokhenthuongkyluat" localSheetId="3">OFFSET(#REF!,0,0,Demlydokyluat,1)</definedName>
    <definedName name="Lydokhenthuongkyluat">OFFSET(#REF!,0,0,Demlydokyluat,1)</definedName>
    <definedName name="lydotapdoan">'[2]11.2010'!$DL$321:$DL$324</definedName>
    <definedName name="lydothoiviec">#REF!</definedName>
    <definedName name="Lydotuyendung" localSheetId="3">OFFSET(#REF!,0,0,Demlydotuyendung,1)</definedName>
    <definedName name="Lydotuyendung">OFFSET(#REF!,0,0,Demlydotuyendung,1)</definedName>
    <definedName name="Mgr0">#REF!</definedName>
    <definedName name="MgrLT">#REF!</definedName>
    <definedName name="ML00">#REF!</definedName>
    <definedName name="NangNhe">#REF!</definedName>
    <definedName name="NCThuViec" localSheetId="3">IF([4]BC_LD!$J$3-[4]BC_LD!$H1&gt;=SNThuViec,SNThuViec,[4]BC_LD!$J$3+1-[4]BC_LD!$H1)</definedName>
    <definedName name="NCThuViec">IF([4]BC_LD!$J$3-[4]BC_LD!$H1&gt;=SNThuViec,SNThuViec,[4]BC_LD!$J$3+1-[4]BC_LD!$H1)</definedName>
    <definedName name="Ngach_bac">'[6]Khao sat muc luong va vi tri '!$B$7:$B$89</definedName>
    <definedName name="Nganhang" localSheetId="3">OFFSET(#REF!,0,0,Demnganhang,1)</definedName>
    <definedName name="Nganhang">OFFSET(#REF!,0,0,Demnganhang,1)</definedName>
    <definedName name="Nganhnghecongty">#REF!</definedName>
    <definedName name="Ngaydieuchinh">'[3]Dieu chinh luong'!$AB$6:$AB$5000</definedName>
    <definedName name="Ngayhethopdong">[3]Input!$AX$6:$AX$5000</definedName>
    <definedName name="Ngaynghiviec">[3]Input!$BZ$6:$BZ$5000</definedName>
    <definedName name="ngayvaolam">[3]Input!$L$6:$L$5000</definedName>
    <definedName name="Noisinh" localSheetId="3">OFFSET(#REF!,0,0,Demtinh,1)</definedName>
    <definedName name="Noisinh">OFFSET(#REF!,0,0,Demtinh,1)</definedName>
    <definedName name="Nonsale">#REF!</definedName>
    <definedName name="Nonsale1">#REF!</definedName>
    <definedName name="Nonsale2">#REF!</definedName>
    <definedName name="Nonsale3">#REF!</definedName>
    <definedName name="NPT">'[5]Dự kiến các tiểu dự án &amp; WO'!$Q$3:$Q$14</definedName>
    <definedName name="phongban">'[2]11.2010'!$T$217:$T$234</definedName>
    <definedName name="phongban2">'[2]11.2010'!$T$217:$T$236</definedName>
    <definedName name="Presales1">'[7]Quy dinh ty le'!#REF!</definedName>
    <definedName name="Presales2">'[7]Quy dinh ty le'!#REF!</definedName>
    <definedName name="Q">#REF!</definedName>
    <definedName name="Quoctich" localSheetId="3">OFFSET(#REF!,0,0,Demquocgia,1)</definedName>
    <definedName name="Quoctich">OFFSET(#REF!,0,0,Demquocgia,1)</definedName>
    <definedName name="RoiChua">#REF!</definedName>
    <definedName name="Sale">#REF!</definedName>
    <definedName name="Sale1">#REF!</definedName>
    <definedName name="Sale2">'[8]Quy dinh ty le'!$B$5</definedName>
    <definedName name="SaleLT">#REF!</definedName>
    <definedName name="SNThuViec">IF(OR([3]BC_LD!$G1=21,[3]BC_LD!$G1=23,[3]BC_LD!$G1=27,[3]BC_LD!$G1=28),30,60)</definedName>
    <definedName name="Sodienthoaicongty">#REF!</definedName>
    <definedName name="Sofaxcongty">#REF!</definedName>
    <definedName name="Sogiayphepcongty">#REF!</definedName>
    <definedName name="Solanktkl" localSheetId="3">OFFSET(#REF!,0,0,Demsolanktkl,1)</definedName>
    <definedName name="Solanktkl">OFFSET(#REF!,0,0,Demsolanktkl,1)</definedName>
    <definedName name="SoTBTD">'[3]So TBTD'!$B$11:$M$1957</definedName>
    <definedName name="Tenchungtu" localSheetId="3">OFFSET(#REF!,0,0,Demtenchungtu,1)</definedName>
    <definedName name="Tenchungtu">OFFSET(#REF!,0,0,Demtenchungtu,1)</definedName>
    <definedName name="Tencongty">#REF!</definedName>
    <definedName name="Tentonggiamdoc">#REF!</definedName>
    <definedName name="Thongtincongty">#REF!</definedName>
    <definedName name="Thue1">#REF!</definedName>
    <definedName name="Thue2">#REF!</definedName>
    <definedName name="Thue3">#REF!</definedName>
    <definedName name="Thue4">#REF!</definedName>
    <definedName name="Thue5">#REF!</definedName>
    <definedName name="Tongiao" localSheetId="3">OFFSET(#REF!,0,0,Demtongiao,1)</definedName>
    <definedName name="Tongiao">OFFSET(#REF!,0,0,Demtongiao,1)</definedName>
    <definedName name="trinhdo">'[2]11.2010'!$AB$217:$AB$223</definedName>
    <definedName name="Trinhdohocvan" localSheetId="3">OFFSET(#REF!,0,0,Demtrinhdohocvan,1)</definedName>
    <definedName name="Trinhdohocvan">OFFSET(#REF!,0,0,Demtrinhdohocvan,1)</definedName>
    <definedName name="Trinhdongoaingu" localSheetId="3">OFFSET(#REF!,0,0,Demtrinhdongoaingu,1)</definedName>
    <definedName name="Trinhdongoaingu">OFFSET(#REF!,0,0,Demtrinhdongoaingu,1)</definedName>
    <definedName name="Trinhdovitinh" localSheetId="3">OFFSET(#REF!,0,0,Demtrinhdovitinh,1)</definedName>
    <definedName name="Trinhdovitinh">OFFSET(#REF!,0,0,Demtrinhdovitinh,1)</definedName>
    <definedName name="Tygia">#REF!</definedName>
    <definedName name="UTTK">'[5]Dự kiến các tiểu dự án &amp; WO'!$O$3:$O$14</definedName>
    <definedName name="Vi_tri">'[9]Bao cao Nhan su '!$D$25:$D$30</definedName>
    <definedName name="vitri">#REF!</definedName>
    <definedName name="x">#REF!</definedName>
    <definedName name="YK">'[5]Dự kiến các tiểu dự án &amp; WO'!$L$2:$L$18</definedName>
  </definedNames>
  <calcPr calcId="162913"/>
</workbook>
</file>

<file path=xl/calcChain.xml><?xml version="1.0" encoding="utf-8"?>
<calcChain xmlns="http://schemas.openxmlformats.org/spreadsheetml/2006/main">
  <c r="N20" i="1" l="1"/>
  <c r="O20" i="1"/>
  <c r="AM22" i="1"/>
  <c r="AL22" i="1"/>
  <c r="AJ22" i="1"/>
  <c r="AI22" i="1"/>
  <c r="AH22" i="1"/>
  <c r="AG22" i="1"/>
  <c r="AF22" i="1"/>
  <c r="S22" i="1"/>
  <c r="AD21" i="1"/>
  <c r="AC21" i="1"/>
  <c r="AB21" i="1"/>
  <c r="Z21" i="1"/>
  <c r="Y21" i="1"/>
  <c r="X21" i="1"/>
  <c r="V21" i="1"/>
  <c r="T21" i="1"/>
  <c r="AE21" i="1" s="1"/>
  <c r="R20" i="1"/>
  <c r="R22" i="1" s="1"/>
  <c r="Q20" i="1"/>
  <c r="Q22" i="1" s="1"/>
  <c r="M20" i="1"/>
  <c r="L20" i="1"/>
  <c r="K20" i="1"/>
  <c r="J20" i="1"/>
  <c r="J22" i="1" s="1"/>
  <c r="I22" i="1"/>
  <c r="AD20" i="1"/>
  <c r="AD22" i="1" s="1"/>
  <c r="E20" i="1"/>
  <c r="E21" i="1" s="1"/>
  <c r="AA19" i="1"/>
  <c r="W19" i="1"/>
  <c r="U19" i="1"/>
  <c r="E7" i="1"/>
  <c r="AK7" i="1" s="1"/>
  <c r="P20" i="1" l="1"/>
  <c r="S27" i="1"/>
  <c r="S28" i="1" s="1"/>
  <c r="E22" i="1"/>
  <c r="X20" i="1"/>
  <c r="X22" i="1" s="1"/>
  <c r="AB20" i="1"/>
  <c r="AB22" i="1" s="1"/>
  <c r="AK20" i="1"/>
  <c r="AK22" i="1" s="1"/>
  <c r="T20" i="1"/>
  <c r="Y20" i="1"/>
  <c r="Y22" i="1" s="1"/>
  <c r="AC20" i="1"/>
  <c r="AC22" i="1" s="1"/>
  <c r="H22" i="1"/>
  <c r="V20" i="1"/>
  <c r="V22" i="1" s="1"/>
  <c r="Z20" i="1"/>
  <c r="Z22" i="1" s="1"/>
  <c r="E13" i="3"/>
  <c r="E3" i="3" s="1"/>
  <c r="A1" i="3"/>
  <c r="P7" i="1"/>
  <c r="O7" i="1"/>
  <c r="N7" i="1"/>
  <c r="R7" i="1"/>
  <c r="R9" i="1" s="1"/>
  <c r="Q7" i="1"/>
  <c r="Q9" i="1" s="1"/>
  <c r="M7" i="1"/>
  <c r="L7" i="1"/>
  <c r="K7" i="1"/>
  <c r="J7" i="1"/>
  <c r="T8" i="1" s="1"/>
  <c r="I7" i="1"/>
  <c r="I9" i="1" s="1"/>
  <c r="D7" i="2"/>
  <c r="H7" i="1" s="1"/>
  <c r="AM9" i="1"/>
  <c r="AL9" i="1"/>
  <c r="AJ9" i="1"/>
  <c r="AH9" i="1"/>
  <c r="S9" i="1"/>
  <c r="AI9" i="1"/>
  <c r="AG9" i="1"/>
  <c r="AF9" i="1"/>
  <c r="AD8" i="1"/>
  <c r="AC8" i="1"/>
  <c r="AB8" i="1"/>
  <c r="Z8" i="1"/>
  <c r="Y8" i="1"/>
  <c r="X8" i="1"/>
  <c r="V8" i="1"/>
  <c r="AA6" i="1"/>
  <c r="AA21" i="1" s="1"/>
  <c r="W6" i="1"/>
  <c r="W21" i="1" s="1"/>
  <c r="U6" i="1"/>
  <c r="U8" i="1" l="1"/>
  <c r="U21" i="1"/>
  <c r="AN21" i="1" s="1"/>
  <c r="W20" i="1"/>
  <c r="W22" i="1" s="1"/>
  <c r="AA20" i="1"/>
  <c r="AA22" i="1" s="1"/>
  <c r="U20" i="1"/>
  <c r="T23" i="1"/>
  <c r="T22" i="1"/>
  <c r="AE20" i="1"/>
  <c r="AE22" i="1" s="1"/>
  <c r="U7" i="1"/>
  <c r="Y7" i="1"/>
  <c r="Y9" i="1" s="1"/>
  <c r="AC7" i="1"/>
  <c r="AC9" i="1" s="1"/>
  <c r="V7" i="1"/>
  <c r="V9" i="1" s="1"/>
  <c r="Z7" i="1"/>
  <c r="Z9" i="1" s="1"/>
  <c r="AD7" i="1"/>
  <c r="AD9" i="1" s="1"/>
  <c r="W7" i="1"/>
  <c r="AA7" i="1"/>
  <c r="X7" i="1"/>
  <c r="X9" i="1" s="1"/>
  <c r="AB7" i="1"/>
  <c r="AB9" i="1" s="1"/>
  <c r="E8" i="1"/>
  <c r="S14" i="1" s="1"/>
  <c r="AK9" i="1"/>
  <c r="W8" i="1"/>
  <c r="T7" i="1"/>
  <c r="H9" i="1"/>
  <c r="AE8" i="1"/>
  <c r="AA8" i="1"/>
  <c r="J9" i="1"/>
  <c r="U22" i="1" l="1"/>
  <c r="AN20" i="1"/>
  <c r="AN23" i="1" s="1"/>
  <c r="S26" i="1" s="1"/>
  <c r="AN8" i="1"/>
  <c r="T10" i="1"/>
  <c r="AE7" i="1"/>
  <c r="AE9" i="1" s="1"/>
  <c r="E9" i="1"/>
  <c r="W1" i="1" s="1"/>
  <c r="Y1" i="1" s="1"/>
  <c r="T9" i="1"/>
  <c r="AN7" i="1"/>
  <c r="AA9" i="1"/>
  <c r="U9" i="1"/>
  <c r="W9" i="1"/>
  <c r="S12" i="1" l="1"/>
  <c r="S25" i="1"/>
  <c r="U26" i="1" s="1"/>
  <c r="T26" i="1"/>
  <c r="S15" i="1"/>
  <c r="AN10" i="1"/>
  <c r="S13" i="1" s="1"/>
  <c r="U13" i="1" s="1"/>
  <c r="T13" i="1" l="1"/>
</calcChain>
</file>

<file path=xl/sharedStrings.xml><?xml version="1.0" encoding="utf-8"?>
<sst xmlns="http://schemas.openxmlformats.org/spreadsheetml/2006/main" count="226" uniqueCount="118">
  <si>
    <t>Ngân sách/ Quỹ cho hoạt động</t>
  </si>
  <si>
    <t>triệu/ tháng</t>
  </si>
  <si>
    <t>Nguyễn Hùng Cường | Blognhansu.net.vn | kinhcan24</t>
  </si>
  <si>
    <t>Stt</t>
  </si>
  <si>
    <t>Họ và tên</t>
  </si>
  <si>
    <t>Vị trí</t>
  </si>
  <si>
    <t>Bậc</t>
  </si>
  <si>
    <t>KPI</t>
  </si>
  <si>
    <t>Lương</t>
  </si>
  <si>
    <t>Thưởng P3</t>
  </si>
  <si>
    <t>Ăn trưa</t>
  </si>
  <si>
    <t>Xăng xe</t>
  </si>
  <si>
    <t>Phúc lợi</t>
  </si>
  <si>
    <t>Tổng thu nhập</t>
  </si>
  <si>
    <t>Bảo hiểm</t>
  </si>
  <si>
    <t>Công đoàn</t>
  </si>
  <si>
    <t>Thực nhận tháng</t>
  </si>
  <si>
    <t>Văn phòng</t>
  </si>
  <si>
    <t>Quản lý</t>
  </si>
  <si>
    <t>Chi phí hoạt động</t>
  </si>
  <si>
    <t>Tổng chi phí</t>
  </si>
  <si>
    <t>P1</t>
  </si>
  <si>
    <t>P2</t>
  </si>
  <si>
    <t>Tháng</t>
  </si>
  <si>
    <t>BHXH</t>
  </si>
  <si>
    <t>BHYT</t>
  </si>
  <si>
    <t>BHNN</t>
  </si>
  <si>
    <t>BHTN</t>
  </si>
  <si>
    <t>Điện nước</t>
  </si>
  <si>
    <t>Địa điểm</t>
  </si>
  <si>
    <t>GD</t>
  </si>
  <si>
    <t>HR</t>
  </si>
  <si>
    <t>Kế toán</t>
  </si>
  <si>
    <t>CK</t>
  </si>
  <si>
    <t>VPP</t>
  </si>
  <si>
    <t>Khác</t>
  </si>
  <si>
    <t>A</t>
  </si>
  <si>
    <t>CV Sale</t>
  </si>
  <si>
    <t>Tp</t>
  </si>
  <si>
    <t>Tổng</t>
  </si>
  <si>
    <t>Tỷ lệ</t>
  </si>
  <si>
    <t>Ngân sách</t>
  </si>
  <si>
    <t>Chi phí</t>
  </si>
  <si>
    <t>Tổng DT</t>
  </si>
  <si>
    <t>Còn</t>
  </si>
  <si>
    <t>(Áp dụng từ ngày        )</t>
  </si>
  <si>
    <t>I. Chính sách lương:</t>
  </si>
  <si>
    <t>STT</t>
  </si>
  <si>
    <t>Phụ cấp</t>
  </si>
  <si>
    <t>Tiêu chí</t>
  </si>
  <si>
    <t>Chỉ tiêu</t>
  </si>
  <si>
    <t>1. Hàng tháng</t>
  </si>
  <si>
    <t>CHỦ TỊCH HĐQT</t>
  </si>
  <si>
    <t>CHÍNH SÁCH DÀNH CHO SALE CỬA HÀNG</t>
  </si>
  <si>
    <t>Chuyên cần</t>
  </si>
  <si>
    <t>Tăng ca</t>
  </si>
  <si>
    <t>Sáng kiến</t>
  </si>
  <si>
    <t>Vệ sinh</t>
  </si>
  <si>
    <t>%HH Khách tự đến</t>
  </si>
  <si>
    <t>% HH do sale tự kiếm</t>
  </si>
  <si>
    <t>% đạt KPI</t>
  </si>
  <si>
    <t>II. Chính sách trả thu nhập</t>
  </si>
  <si>
    <t>1. Hỗ trợ ăn trưa 750k/30 ngày</t>
  </si>
  <si>
    <t>2. Thưởng chuyên cần 500k/26 ngày (nghỉ 1 ngày có phép trừ 150k. Nghỉ 2 ngày trừ gấp đôi 3 ngày là trừ hết cc, nghỉ 1 ngày ko phép trừ 300k 2 ngày ko phép trở lên trừ hết cc)</t>
  </si>
  <si>
    <t>3. Thưởng tăng ca 400k/ tháng</t>
  </si>
  <si>
    <t xml:space="preserve">4. Thưởng theo năng lực từ 100k -&gt;500k (sale mới chắc đc khoảng 100-200k) </t>
  </si>
  <si>
    <t>5. Xăng xe điện thoại 200k</t>
  </si>
  <si>
    <t>6. Thưởng nêu được 10 vấn đề khách hàng phản ánh để giúp cửa hàng tốt lên 500k</t>
  </si>
  <si>
    <t>7) Thưởng giữ gìn wc chung 400k (dọn dẹp wc k đạt chuẩn phạt 50/ lần)</t>
  </si>
  <si>
    <t>Bị động</t>
  </si>
  <si>
    <t>Chủ động</t>
  </si>
  <si>
    <t>CỬA HÀNG A</t>
  </si>
  <si>
    <t>Số:</t>
  </si>
  <si>
    <t>Ngày: ……/……/………</t>
  </si>
  <si>
    <t>Ký hiệu</t>
  </si>
  <si>
    <t>Mục tiêu</t>
  </si>
  <si>
    <t>Trọng số</t>
  </si>
  <si>
    <t>Thước đo, đơn vị tính</t>
  </si>
  <si>
    <t>Tần suất kiểm soát</t>
  </si>
  <si>
    <t>Công cụ đo lường/Nguồn chứng minh</t>
  </si>
  <si>
    <t>Level</t>
  </si>
  <si>
    <t>PHÂN BỔ MỤC TIÊU THEO THÁNG</t>
  </si>
  <si>
    <t>Nhóm</t>
  </si>
  <si>
    <t>Thành phần</t>
  </si>
  <si>
    <t>Tham chiếu</t>
  </si>
  <si>
    <t>%</t>
  </si>
  <si>
    <t>lần</t>
  </si>
  <si>
    <t>M1</t>
  </si>
  <si>
    <t>M11</t>
  </si>
  <si>
    <t>M2</t>
  </si>
  <si>
    <t>M21</t>
  </si>
  <si>
    <t>M3</t>
  </si>
  <si>
    <t>M31</t>
  </si>
  <si>
    <t>M4</t>
  </si>
  <si>
    <t>M41</t>
  </si>
  <si>
    <t>Điều chỉnh hành vi/ văn hóa</t>
  </si>
  <si>
    <t>Số ngày nghỉ có phép</t>
  </si>
  <si>
    <t>Số ngày nghỉ không phép</t>
  </si>
  <si>
    <t>Sáng kiến cải tiến hoạt động</t>
  </si>
  <si>
    <t>Số vấn đề khách hàng phản ảnh giúp cửa hàng tốt lên</t>
  </si>
  <si>
    <t>vấn đề</t>
  </si>
  <si>
    <t>ngày</t>
  </si>
  <si>
    <t>Số lần WC không đạt chuẩn</t>
  </si>
  <si>
    <t>Tìm kiếm doanh số</t>
  </si>
  <si>
    <t>Lợi nhuận bị động (khách tự đến cửa hàng)</t>
  </si>
  <si>
    <t>Lợi nhuận chủ động (kinh doanh tìm về)</t>
  </si>
  <si>
    <t>triệu</t>
  </si>
  <si>
    <t>Báo cáo hành chính</t>
  </si>
  <si>
    <t>Báo cáo Kinh doanh</t>
  </si>
  <si>
    <t>M12</t>
  </si>
  <si>
    <t>M13</t>
  </si>
  <si>
    <t>m32</t>
  </si>
  <si>
    <t>Mức độ hoàn thành nhiệm vụ của  cửa hàng</t>
  </si>
  <si>
    <t>Tỷ lệ hoàn thành nhiệm vụ của cửa hàng</t>
  </si>
  <si>
    <t>BẢNG GIAO MỤC TIÊU HOẠT ĐỘNG TOÀN CÔNG TY NĂM 2020
(Ban hành theo quyết định số ………./HĐQT ngày ……/……./…………</t>
  </si>
  <si>
    <t>TÍNH THỬ CHÍNH SÁCH</t>
  </si>
  <si>
    <t>Phương án 1: Như đầu bài</t>
  </si>
  <si>
    <t>Phương án 2: Chỉnh sửa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</si>
</sst>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3" formatCode="_(* #,##0.00_);_(* \(#,##0.00\);_(* &quot;-&quot;??_);_(@_)"/>
    <numFmt numFmtId="164" formatCode="_-* #,##0.00\ _₫_-;\-* #,##0.00\ _₫_-;_-* &quot;-&quot;??\ _₫_-;_-@_-"/>
    <numFmt numFmtId="165" formatCode="0.000"/>
    <numFmt numFmtId="166" formatCode="0.0"/>
    <numFmt numFmtId="167" formatCode="_ &quot;\&quot;* #,##0_ ;_ &quot;\&quot;* \-#,##0_ ;_ &quot;\&quot;* &quot;-&quot;_ ;_ @_ "/>
    <numFmt numFmtId="168" formatCode="_ &quot;\&quot;* #,##0.00_ ;_ &quot;\&quot;* \-#,##0.00_ ;_ &quot;\&quot;* &quot;-&quot;??_ ;_ @_ "/>
    <numFmt numFmtId="169" formatCode="_ * #,##0_ ;_ * \-#,##0_ ;_ * &quot;-&quot;_ ;_ @_ "/>
    <numFmt numFmtId="170" formatCode="_ * #,##0.00_ ;_ * \-#,##0.00_ ;_ * &quot;-&quot;??_ ;_ @_ "/>
    <numFmt numFmtId="171" formatCode="\$#,##0\ ;\(\$#,##0\)"/>
    <numFmt numFmtId="172" formatCode="_-&quot;£&quot;* #,##0.00_-;\-&quot;£&quot;* #,##0.00_-;_-&quot;£&quot;* &quot;-&quot;??_-;_-@_-"/>
    <numFmt numFmtId="173" formatCode="s\t\a\nd\a\rd"/>
    <numFmt numFmtId="174" formatCode="&quot;\&quot;#,##0;[Red]&quot;\&quot;&quot;\&quot;\-#,##0"/>
    <numFmt numFmtId="175" formatCode="&quot;\&quot;#,##0.00;[Red]&quot;\&quot;&quot;\&quot;&quot;\&quot;&quot;\&quot;&quot;\&quot;&quot;\&quot;\-#,##0.00"/>
    <numFmt numFmtId="176" formatCode="&quot;\&quot;#,##0.00;[Red]&quot;\&quot;\-#,##0.00"/>
    <numFmt numFmtId="177" formatCode="&quot;\&quot;#,##0;[Red]&quot;\&quot;\-#,##0"/>
  </numFmts>
  <fonts count="50">
    <font>
      <sz val="11"/>
      <color theme="1"/>
      <name val="Calibri"/>
      <family val="2"/>
      <charset val="163"/>
      <scheme val="minor"/>
    </font>
    <font>
      <sz val="11"/>
      <color theme="1"/>
      <name val="Calibri"/>
      <family val="2"/>
      <charset val="163"/>
      <scheme val="minor"/>
    </font>
    <font>
      <b/>
      <sz val="18"/>
      <color theme="3"/>
      <name val="Cambria"/>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i/>
      <sz val="11"/>
      <color theme="1"/>
      <name val="Calibri"/>
      <family val="2"/>
      <charset val="163"/>
      <scheme val="minor"/>
    </font>
    <font>
      <sz val="11"/>
      <color theme="1"/>
      <name val="Calibri"/>
      <family val="2"/>
      <scheme val="minor"/>
    </font>
    <font>
      <b/>
      <sz val="16"/>
      <color theme="1"/>
      <name val="Times New Roman"/>
      <family val="1"/>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sz val="12"/>
      <name val="±¼¸²Ã¼"/>
      <family val="3"/>
      <charset val="129"/>
    </font>
    <font>
      <sz val="10"/>
      <name val="Arial"/>
      <family val="2"/>
      <charset val="163"/>
    </font>
    <font>
      <sz val="12"/>
      <name val="µ¸¿òÃ¼"/>
      <family val="3"/>
      <charset val="129"/>
    </font>
    <font>
      <sz val="11"/>
      <color indexed="8"/>
      <name val="Arial"/>
      <family val="2"/>
    </font>
    <font>
      <sz val="10"/>
      <name val="Arial"/>
      <family val="2"/>
    </font>
    <font>
      <b/>
      <sz val="12"/>
      <name val="Arial"/>
      <family val="2"/>
    </font>
    <font>
      <u/>
      <sz val="10"/>
      <color indexed="12"/>
      <name val="VNI-Times"/>
      <family val="2"/>
    </font>
    <font>
      <u/>
      <sz val="11"/>
      <color theme="10"/>
      <name val="Calibri"/>
      <family val="2"/>
    </font>
    <font>
      <u/>
      <sz val="10"/>
      <color indexed="12"/>
      <name val="VNI-Times"/>
    </font>
    <font>
      <u/>
      <sz val="10"/>
      <color indexed="12"/>
      <name val="Arial"/>
      <family val="2"/>
    </font>
    <font>
      <sz val="10"/>
      <name val="MS Sans Serif"/>
      <family val="2"/>
    </font>
    <font>
      <sz val="12"/>
      <color theme="1"/>
      <name val="Calibri"/>
      <family val="2"/>
      <scheme val="minor"/>
    </font>
    <font>
      <sz val="14"/>
      <name val="Times New Roman"/>
      <family val="1"/>
      <charset val="163"/>
    </font>
    <font>
      <sz val="10"/>
      <color indexed="22"/>
      <name val="Arial"/>
      <family val="2"/>
      <charset val="163"/>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sz val="8"/>
      <color theme="1"/>
      <name val="Calibri"/>
      <family val="2"/>
      <charset val="163"/>
      <scheme val="minor"/>
    </font>
    <font>
      <sz val="11"/>
      <name val="Times New Roman"/>
      <family val="1"/>
    </font>
    <font>
      <sz val="11"/>
      <color rgb="FFFF0000"/>
      <name val="Times New Roman"/>
      <family val="1"/>
    </font>
    <font>
      <b/>
      <i/>
      <sz val="11"/>
      <color theme="1"/>
      <name val="Times New Roman"/>
      <family val="1"/>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2"/>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8">
    <xf numFmtId="0" fontId="0" fillId="0" borderId="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0" fontId="7" fillId="3" borderId="0" applyNumberFormat="0" applyBorder="0" applyAlignment="0" applyProtection="0"/>
    <xf numFmtId="171" fontId="26" fillId="0" borderId="0" applyFont="0" applyFill="0" applyBorder="0" applyAlignment="0" applyProtection="0"/>
    <xf numFmtId="0" fontId="27" fillId="0" borderId="0"/>
    <xf numFmtId="0" fontId="11" fillId="6" borderId="4"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43" fontId="1" fillId="0" borderId="0" applyFont="0" applyFill="0" applyBorder="0" applyAlignment="0" applyProtection="0"/>
    <xf numFmtId="164" fontId="28" fillId="0" borderId="0" applyFont="0" applyFill="0" applyBorder="0" applyAlignment="0" applyProtection="0"/>
    <xf numFmtId="5" fontId="29" fillId="0" borderId="0" applyFont="0" applyFill="0" applyBorder="0" applyAlignment="0" applyProtection="0"/>
    <xf numFmtId="3" fontId="29" fillId="0" borderId="0" applyFont="0" applyFill="0" applyBorder="0" applyAlignment="0" applyProtection="0"/>
    <xf numFmtId="172" fontId="29" fillId="0" borderId="0" applyFont="0" applyFill="0" applyBorder="0" applyAlignment="0" applyProtection="0"/>
    <xf numFmtId="171" fontId="29" fillId="0" borderId="0" applyFont="0" applyFill="0" applyBorder="0" applyAlignment="0" applyProtection="0"/>
    <xf numFmtId="0" fontId="13" fillId="7" borderId="7" applyNumberFormat="0" applyAlignment="0" applyProtection="0"/>
    <xf numFmtId="0" fontId="29" fillId="0" borderId="0" applyFont="0" applyFill="0" applyBorder="0" applyAlignment="0" applyProtection="0"/>
    <xf numFmtId="173" fontId="26" fillId="0" borderId="0" applyFont="0" applyFill="0" applyBorder="0" applyAlignment="0" applyProtection="0"/>
    <xf numFmtId="0" fontId="15" fillId="0" borderId="0" applyNumberFormat="0" applyFill="0" applyBorder="0" applyAlignment="0" applyProtection="0"/>
    <xf numFmtId="2" fontId="26" fillId="0" borderId="0" applyFont="0" applyFill="0" applyBorder="0" applyAlignment="0" applyProtection="0"/>
    <xf numFmtId="2" fontId="29" fillId="0" borderId="0" applyFont="0" applyFill="0" applyBorder="0" applyAlignment="0" applyProtection="0"/>
    <xf numFmtId="0" fontId="6" fillId="2" borderId="0" applyNumberFormat="0" applyBorder="0" applyAlignment="0" applyProtection="0"/>
    <xf numFmtId="0" fontId="30" fillId="0" borderId="18" applyNumberFormat="0" applyAlignment="0" applyProtection="0">
      <alignment horizontal="left" vertical="center"/>
    </xf>
    <xf numFmtId="0" fontId="30" fillId="0" borderId="17">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9" fillId="5" borderId="4" applyNumberFormat="0" applyAlignment="0" applyProtection="0"/>
    <xf numFmtId="0" fontId="35" fillId="0" borderId="0"/>
    <xf numFmtId="0" fontId="12" fillId="0" borderId="6" applyNumberFormat="0" applyFill="0" applyAlignment="0" applyProtection="0"/>
    <xf numFmtId="0" fontId="8" fillId="4" borderId="0" applyNumberFormat="0" applyBorder="0" applyAlignment="0" applyProtection="0"/>
    <xf numFmtId="0" fontId="1" fillId="0" borderId="0"/>
    <xf numFmtId="0" fontId="29" fillId="0" borderId="0"/>
    <xf numFmtId="0" fontId="36" fillId="0" borderId="0"/>
    <xf numFmtId="0" fontId="29" fillId="0" borderId="0"/>
    <xf numFmtId="0" fontId="1" fillId="0" borderId="0"/>
    <xf numFmtId="0" fontId="29" fillId="0" borderId="0"/>
    <xf numFmtId="0" fontId="26" fillId="0" borderId="0"/>
    <xf numFmtId="0" fontId="19" fillId="0" borderId="0"/>
    <xf numFmtId="0" fontId="19" fillId="0" borderId="0"/>
    <xf numFmtId="0" fontId="28" fillId="0" borderId="0"/>
    <xf numFmtId="0" fontId="26"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8" fillId="0" borderId="0"/>
    <xf numFmtId="0" fontId="29" fillId="0" borderId="0"/>
    <xf numFmtId="0" fontId="29" fillId="0" borderId="0"/>
    <xf numFmtId="0" fontId="28" fillId="0" borderId="0"/>
    <xf numFmtId="0" fontId="29" fillId="0" borderId="0"/>
    <xf numFmtId="0" fontId="29" fillId="0" borderId="0"/>
    <xf numFmtId="0" fontId="19" fillId="0" borderId="0"/>
    <xf numFmtId="0" fontId="1" fillId="0" borderId="0"/>
    <xf numFmtId="0" fontId="29" fillId="0" borderId="0"/>
    <xf numFmtId="0" fontId="19" fillId="0" borderId="0"/>
    <xf numFmtId="0" fontId="1" fillId="0" borderId="0"/>
    <xf numFmtId="0" fontId="37" fillId="0" borderId="0"/>
    <xf numFmtId="173" fontId="26" fillId="0" borderId="0"/>
    <xf numFmtId="0" fontId="29" fillId="0" borderId="0"/>
    <xf numFmtId="173" fontId="38" fillId="0" borderId="0"/>
    <xf numFmtId="0" fontId="1" fillId="8" borderId="8" applyNumberFormat="0" applyFont="0" applyAlignment="0" applyProtection="0"/>
    <xf numFmtId="0" fontId="10" fillId="6" borderId="5" applyNumberFormat="0" applyAlignment="0" applyProtection="0"/>
    <xf numFmtId="9" fontId="19" fillId="0" borderId="0" applyFont="0" applyFill="0" applyBorder="0" applyAlignment="0" applyProtection="0"/>
    <xf numFmtId="9" fontId="36" fillId="0" borderId="0" applyFont="0" applyFill="0" applyBorder="0" applyAlignment="0" applyProtection="0"/>
    <xf numFmtId="3" fontId="26" fillId="0" borderId="0" applyFont="0" applyFill="0" applyBorder="0" applyAlignment="0" applyProtection="0"/>
    <xf numFmtId="0" fontId="28" fillId="0" borderId="0"/>
    <xf numFmtId="0" fontId="28" fillId="0" borderId="0" applyFill="0"/>
    <xf numFmtId="0" fontId="2" fillId="0" borderId="0" applyNumberFormat="0" applyFill="0" applyBorder="0" applyAlignment="0" applyProtection="0"/>
    <xf numFmtId="0" fontId="16" fillId="0" borderId="9" applyNumberFormat="0" applyFill="0" applyAlignment="0" applyProtection="0"/>
    <xf numFmtId="0" fontId="39" fillId="0" borderId="13">
      <alignment horizontal="left" vertical="top"/>
    </xf>
    <xf numFmtId="0" fontId="40" fillId="0" borderId="13">
      <alignment horizontal="left" vertical="center"/>
    </xf>
    <xf numFmtId="0" fontId="41" fillId="0" borderId="12"/>
    <xf numFmtId="0" fontId="14" fillId="0" borderId="0" applyNumberForma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0" fontId="29" fillId="0" borderId="0" applyFont="0" applyFill="0" applyBorder="0" applyAlignment="0" applyProtection="0"/>
    <xf numFmtId="0" fontId="43" fillId="0" borderId="0"/>
    <xf numFmtId="174" fontId="29" fillId="0" borderId="0" applyFont="0" applyFill="0" applyBorder="0" applyAlignment="0" applyProtection="0"/>
    <xf numFmtId="175" fontId="29" fillId="0" borderId="0" applyFont="0" applyFill="0" applyBorder="0" applyAlignment="0" applyProtection="0"/>
    <xf numFmtId="176" fontId="44" fillId="0" borderId="0" applyFont="0" applyFill="0" applyBorder="0" applyAlignment="0" applyProtection="0"/>
    <xf numFmtId="177" fontId="44" fillId="0" borderId="0" applyFont="0" applyFill="0" applyBorder="0" applyAlignment="0" applyProtection="0"/>
    <xf numFmtId="0" fontId="45" fillId="0" borderId="0"/>
  </cellStyleXfs>
  <cellXfs count="137">
    <xf numFmtId="0" fontId="0" fillId="0" borderId="0" xfId="0"/>
    <xf numFmtId="0" fontId="18" fillId="0" borderId="0" xfId="0" applyFont="1"/>
    <xf numFmtId="3" fontId="0" fillId="33" borderId="0" xfId="0" applyNumberFormat="1" applyFill="1"/>
    <xf numFmtId="9" fontId="0" fillId="33" borderId="0" xfId="0" applyNumberFormat="1" applyFill="1"/>
    <xf numFmtId="4" fontId="0" fillId="0" borderId="0" xfId="0" applyNumberFormat="1"/>
    <xf numFmtId="0" fontId="16" fillId="0" borderId="10" xfId="0" applyFont="1" applyBorder="1" applyAlignment="1">
      <alignment horizontal="center"/>
    </xf>
    <xf numFmtId="0" fontId="16" fillId="0" borderId="0" xfId="0" applyFont="1" applyBorder="1" applyAlignment="1">
      <alignment horizontal="center"/>
    </xf>
    <xf numFmtId="0" fontId="0" fillId="34" borderId="12" xfId="0" applyFill="1" applyBorder="1" applyAlignment="1">
      <alignment vertical="center" wrapText="1"/>
    </xf>
    <xf numFmtId="10" fontId="0" fillId="34" borderId="11" xfId="0" applyNumberFormat="1" applyFill="1" applyBorder="1" applyAlignment="1">
      <alignment horizontal="center" vertical="center"/>
    </xf>
    <xf numFmtId="10" fontId="0" fillId="34" borderId="11" xfId="0" applyNumberFormat="1" applyFill="1" applyBorder="1" applyAlignment="1">
      <alignment vertical="center"/>
    </xf>
    <xf numFmtId="9" fontId="0" fillId="34" borderId="16" xfId="0" applyNumberFormat="1" applyFill="1" applyBorder="1" applyAlignment="1">
      <alignment vertical="center" wrapText="1"/>
    </xf>
    <xf numFmtId="0" fontId="0" fillId="0" borderId="11" xfId="0" applyBorder="1"/>
    <xf numFmtId="2" fontId="0" fillId="0" borderId="11" xfId="0" applyNumberFormat="1" applyBorder="1"/>
    <xf numFmtId="2" fontId="0" fillId="35" borderId="11" xfId="0" applyNumberFormat="1" applyFill="1" applyBorder="1" applyAlignment="1">
      <alignment horizontal="center" vertical="center"/>
    </xf>
    <xf numFmtId="0" fontId="0" fillId="0" borderId="11" xfId="0" applyBorder="1" applyAlignment="1">
      <alignment horizontal="center" vertical="center"/>
    </xf>
    <xf numFmtId="0" fontId="0" fillId="36" borderId="11" xfId="0" applyFill="1" applyBorder="1" applyAlignment="1">
      <alignment horizontal="center" vertical="center"/>
    </xf>
    <xf numFmtId="165" fontId="0" fillId="37" borderId="11" xfId="0" applyNumberFormat="1" applyFill="1" applyBorder="1" applyAlignment="1">
      <alignment horizontal="center" vertical="center"/>
    </xf>
    <xf numFmtId="2" fontId="0" fillId="0" borderId="11" xfId="0" applyNumberFormat="1" applyBorder="1" applyAlignment="1">
      <alignment horizontal="center" vertical="center"/>
    </xf>
    <xf numFmtId="2" fontId="0" fillId="37" borderId="11" xfId="0" applyNumberFormat="1" applyFill="1" applyBorder="1" applyAlignment="1">
      <alignment horizontal="center" vertical="center"/>
    </xf>
    <xf numFmtId="0" fontId="0" fillId="0" borderId="0" xfId="0" applyBorder="1"/>
    <xf numFmtId="0" fontId="0" fillId="0" borderId="13" xfId="0" applyFill="1" applyBorder="1"/>
    <xf numFmtId="2" fontId="0" fillId="0" borderId="0" xfId="0" applyNumberFormat="1" applyBorder="1"/>
    <xf numFmtId="2" fontId="0" fillId="0" borderId="0" xfId="0" applyNumberFormat="1" applyBorder="1" applyAlignment="1">
      <alignment horizontal="center"/>
    </xf>
    <xf numFmtId="2" fontId="0" fillId="0" borderId="0" xfId="0" applyNumberFormat="1"/>
    <xf numFmtId="2" fontId="0" fillId="0" borderId="0" xfId="0" applyNumberFormat="1" applyFill="1" applyBorder="1"/>
    <xf numFmtId="166" fontId="0" fillId="34" borderId="0" xfId="0" applyNumberFormat="1" applyFill="1" applyBorder="1"/>
    <xf numFmtId="9" fontId="0" fillId="0" borderId="0" xfId="0" applyNumberFormat="1" applyBorder="1"/>
    <xf numFmtId="0" fontId="21" fillId="0" borderId="0" xfId="1" applyFont="1" applyAlignment="1">
      <alignment vertical="center"/>
    </xf>
    <xf numFmtId="0" fontId="21" fillId="0" borderId="0" xfId="1" applyFont="1" applyFill="1" applyAlignment="1">
      <alignment vertical="center"/>
    </xf>
    <xf numFmtId="0" fontId="21" fillId="0" borderId="0" xfId="1" applyFont="1" applyAlignment="1">
      <alignment vertical="center" wrapText="1"/>
    </xf>
    <xf numFmtId="0" fontId="22" fillId="0" borderId="0" xfId="1" applyFont="1" applyAlignment="1">
      <alignment vertical="center"/>
    </xf>
    <xf numFmtId="0" fontId="21" fillId="0" borderId="0" xfId="1" applyFont="1" applyFill="1" applyBorder="1" applyAlignment="1">
      <alignment vertical="center"/>
    </xf>
    <xf numFmtId="0" fontId="21" fillId="0" borderId="0" xfId="1" applyFont="1" applyFill="1" applyBorder="1" applyAlignment="1">
      <alignment vertical="center" wrapText="1"/>
    </xf>
    <xf numFmtId="0" fontId="22" fillId="37" borderId="11" xfId="1" applyFont="1" applyFill="1" applyBorder="1" applyAlignment="1">
      <alignment horizontal="center" vertical="center"/>
    </xf>
    <xf numFmtId="0" fontId="22" fillId="0" borderId="11" xfId="1" applyFont="1" applyBorder="1" applyAlignment="1">
      <alignment horizontal="center" vertical="center"/>
    </xf>
    <xf numFmtId="0" fontId="21" fillId="0" borderId="11" xfId="1" applyFont="1" applyBorder="1" applyAlignment="1">
      <alignment horizontal="center" vertical="center"/>
    </xf>
    <xf numFmtId="0" fontId="21" fillId="0" borderId="0"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13" xfId="1" applyFont="1" applyBorder="1" applyAlignment="1">
      <alignment horizontal="center" vertical="center"/>
    </xf>
    <xf numFmtId="0" fontId="21" fillId="0" borderId="11" xfId="1" applyFont="1" applyBorder="1" applyAlignment="1">
      <alignment vertical="center"/>
    </xf>
    <xf numFmtId="0" fontId="22" fillId="37" borderId="11" xfId="1" applyFont="1" applyFill="1" applyBorder="1" applyAlignment="1">
      <alignment horizontal="center" vertical="center" wrapText="1"/>
    </xf>
    <xf numFmtId="0" fontId="21" fillId="0" borderId="11" xfId="1" quotePrefix="1" applyFont="1" applyBorder="1" applyAlignment="1">
      <alignment vertical="center"/>
    </xf>
    <xf numFmtId="0" fontId="22" fillId="0" borderId="0" xfId="1" applyFont="1" applyAlignment="1">
      <alignment horizontal="center" vertical="center"/>
    </xf>
    <xf numFmtId="9" fontId="21" fillId="0" borderId="11" xfId="1" applyNumberFormat="1" applyFont="1" applyBorder="1" applyAlignment="1">
      <alignment vertical="center"/>
    </xf>
    <xf numFmtId="2" fontId="0" fillId="0" borderId="11" xfId="0" applyNumberFormat="1" applyBorder="1" applyAlignment="1"/>
    <xf numFmtId="0" fontId="46" fillId="37" borderId="12" xfId="1" applyFont="1" applyFill="1" applyBorder="1" applyAlignment="1">
      <alignment vertical="center" wrapText="1"/>
    </xf>
    <xf numFmtId="9" fontId="46" fillId="37" borderId="16" xfId="1" applyNumberFormat="1" applyFont="1" applyFill="1" applyBorder="1" applyAlignment="1">
      <alignment vertical="center" wrapText="1"/>
    </xf>
    <xf numFmtId="0" fontId="21" fillId="0" borderId="0" xfId="1" applyFont="1"/>
    <xf numFmtId="0" fontId="24" fillId="0" borderId="0" xfId="1" applyFont="1"/>
    <xf numFmtId="0" fontId="24" fillId="0" borderId="0" xfId="1" applyNumberFormat="1" applyFont="1"/>
    <xf numFmtId="9" fontId="24" fillId="0" borderId="0" xfId="1" applyNumberFormat="1" applyFont="1"/>
    <xf numFmtId="0" fontId="23" fillId="34" borderId="17" xfId="1" applyFont="1" applyFill="1" applyBorder="1" applyAlignment="1">
      <alignment horizontal="center" vertical="center" wrapText="1"/>
    </xf>
    <xf numFmtId="0" fontId="23" fillId="34" borderId="11" xfId="1" applyFont="1" applyFill="1" applyBorder="1" applyAlignment="1">
      <alignment vertical="center" wrapText="1"/>
    </xf>
    <xf numFmtId="0" fontId="23" fillId="34" borderId="11" xfId="1" applyFont="1" applyFill="1" applyBorder="1" applyAlignment="1">
      <alignment horizontal="center" vertical="center" wrapText="1"/>
    </xf>
    <xf numFmtId="0" fontId="23" fillId="38" borderId="11" xfId="1" applyFont="1" applyFill="1" applyBorder="1" applyAlignment="1">
      <alignment horizontal="center" vertical="center"/>
    </xf>
    <xf numFmtId="0" fontId="24" fillId="39" borderId="11" xfId="1" applyFont="1" applyFill="1" applyBorder="1" applyAlignment="1">
      <alignment horizontal="center" vertical="center" wrapText="1"/>
    </xf>
    <xf numFmtId="0" fontId="24" fillId="0" borderId="11" xfId="1" applyFont="1" applyBorder="1" applyAlignment="1">
      <alignment horizontal="center"/>
    </xf>
    <xf numFmtId="0" fontId="47" fillId="40" borderId="11" xfId="1" applyFont="1" applyFill="1" applyBorder="1" applyAlignment="1">
      <alignment horizontal="left" vertical="center" wrapText="1"/>
    </xf>
    <xf numFmtId="0" fontId="24" fillId="0" borderId="11" xfId="1" applyFont="1" applyBorder="1" applyAlignment="1">
      <alignment vertical="center"/>
    </xf>
    <xf numFmtId="0" fontId="47" fillId="40" borderId="11" xfId="1" applyFont="1" applyFill="1" applyBorder="1" applyAlignment="1">
      <alignment horizontal="center" vertical="center" wrapText="1"/>
    </xf>
    <xf numFmtId="0" fontId="24" fillId="0" borderId="11" xfId="1" applyFont="1" applyBorder="1"/>
    <xf numFmtId="166" fontId="47" fillId="40" borderId="14" xfId="1" applyNumberFormat="1" applyFont="1" applyFill="1" applyBorder="1" applyAlignment="1">
      <alignment horizontal="center" vertical="center" wrapText="1"/>
    </xf>
    <xf numFmtId="0" fontId="23" fillId="40" borderId="13" xfId="1" applyFont="1" applyFill="1" applyBorder="1" applyAlignment="1">
      <alignment horizontal="center" vertical="center"/>
    </xf>
    <xf numFmtId="0" fontId="24" fillId="40" borderId="11" xfId="1" applyFont="1" applyFill="1" applyBorder="1" applyAlignment="1">
      <alignment horizontal="center" vertical="center" wrapText="1"/>
    </xf>
    <xf numFmtId="0" fontId="48" fillId="40" borderId="11" xfId="1" applyFont="1" applyFill="1" applyBorder="1" applyAlignment="1">
      <alignment horizontal="left" vertical="center" wrapText="1"/>
    </xf>
    <xf numFmtId="0" fontId="24" fillId="40" borderId="11" xfId="1" applyFont="1" applyFill="1" applyBorder="1"/>
    <xf numFmtId="0" fontId="24" fillId="40" borderId="0" xfId="1" applyFont="1" applyFill="1"/>
    <xf numFmtId="0" fontId="24" fillId="40" borderId="11" xfId="1" applyNumberFormat="1" applyFont="1" applyFill="1" applyBorder="1" applyAlignment="1">
      <alignment horizontal="center" vertical="center" wrapText="1"/>
    </xf>
    <xf numFmtId="9" fontId="24" fillId="0" borderId="11" xfId="1" applyNumberFormat="1" applyFont="1" applyBorder="1" applyAlignment="1">
      <alignment horizontal="center" vertical="center"/>
    </xf>
    <xf numFmtId="0" fontId="24" fillId="0" borderId="14" xfId="1" applyFont="1" applyBorder="1"/>
    <xf numFmtId="0" fontId="23" fillId="0" borderId="0" xfId="1" applyFont="1" applyBorder="1" applyAlignment="1">
      <alignment horizontal="center"/>
    </xf>
    <xf numFmtId="0" fontId="23" fillId="0" borderId="0" xfId="1" applyNumberFormat="1" applyFont="1" applyBorder="1" applyAlignment="1">
      <alignment horizontal="center"/>
    </xf>
    <xf numFmtId="9" fontId="24" fillId="0" borderId="0" xfId="1" applyNumberFormat="1" applyFont="1" applyBorder="1"/>
    <xf numFmtId="0" fontId="24" fillId="0" borderId="0" xfId="1" applyFont="1" applyBorder="1"/>
    <xf numFmtId="0" fontId="24" fillId="0" borderId="0" xfId="1" applyFont="1" applyAlignment="1">
      <alignment horizontal="center" vertical="center"/>
    </xf>
    <xf numFmtId="0" fontId="24" fillId="0" borderId="0" xfId="1" applyFont="1" applyAlignment="1">
      <alignment horizontal="center"/>
    </xf>
    <xf numFmtId="0" fontId="23" fillId="0" borderId="0" xfId="1" applyFont="1" applyBorder="1" applyAlignment="1">
      <alignment horizontal="center" vertical="center"/>
    </xf>
    <xf numFmtId="0" fontId="24" fillId="0" borderId="0" xfId="1" applyFont="1" applyFill="1" applyAlignment="1">
      <alignment horizontal="center" vertical="center"/>
    </xf>
    <xf numFmtId="0" fontId="47" fillId="40" borderId="11" xfId="1" applyFont="1" applyFill="1" applyBorder="1" applyAlignment="1">
      <alignment horizontal="center" vertical="center"/>
    </xf>
    <xf numFmtId="10" fontId="48" fillId="40" borderId="11" xfId="106" applyNumberFormat="1" applyFont="1" applyFill="1" applyBorder="1" applyAlignment="1">
      <alignment horizontal="center" vertical="center"/>
    </xf>
    <xf numFmtId="10" fontId="47" fillId="40" borderId="11" xfId="1" applyNumberFormat="1" applyFont="1" applyFill="1" applyBorder="1" applyAlignment="1">
      <alignment horizontal="left" vertical="center" wrapText="1"/>
    </xf>
    <xf numFmtId="0" fontId="24" fillId="0" borderId="11" xfId="1" applyFont="1" applyBorder="1" applyAlignment="1">
      <alignment vertical="center" wrapText="1"/>
    </xf>
    <xf numFmtId="0" fontId="16" fillId="0" borderId="10" xfId="0" applyFont="1" applyBorder="1" applyAlignment="1">
      <alignment horizontal="left"/>
    </xf>
    <xf numFmtId="0" fontId="16" fillId="0" borderId="0" xfId="0" applyFont="1"/>
    <xf numFmtId="0" fontId="0" fillId="34" borderId="11" xfId="0" applyFill="1" applyBorder="1" applyAlignment="1">
      <alignment horizontal="center" vertical="center"/>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2" fontId="0" fillId="0" borderId="14" xfId="0" applyNumberFormat="1" applyBorder="1" applyAlignment="1">
      <alignment horizontal="center"/>
    </xf>
    <xf numFmtId="2" fontId="0" fillId="0" borderId="17" xfId="0" applyNumberFormat="1" applyBorder="1" applyAlignment="1">
      <alignment horizontal="center"/>
    </xf>
    <xf numFmtId="2" fontId="0" fillId="0" borderId="15" xfId="0" applyNumberFormat="1" applyBorder="1" applyAlignment="1">
      <alignment horizontal="center"/>
    </xf>
    <xf numFmtId="0" fontId="46" fillId="37" borderId="12" xfId="1" applyFont="1" applyFill="1" applyBorder="1" applyAlignment="1">
      <alignment horizontal="center" vertical="center" wrapText="1"/>
    </xf>
    <xf numFmtId="0" fontId="46" fillId="37" borderId="16" xfId="1" applyFont="1" applyFill="1" applyBorder="1" applyAlignment="1">
      <alignment horizontal="center" vertical="center" wrapText="1"/>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0" fillId="34" borderId="13" xfId="0" applyFill="1" applyBorder="1" applyAlignment="1">
      <alignment horizontal="center" vertical="center"/>
    </xf>
    <xf numFmtId="0" fontId="16" fillId="0" borderId="10" xfId="0" applyFont="1" applyBorder="1" applyAlignment="1">
      <alignment horizontal="center"/>
    </xf>
    <xf numFmtId="0" fontId="16" fillId="0" borderId="0" xfId="0" applyFont="1" applyBorder="1" applyAlignment="1">
      <alignment horizontal="center"/>
    </xf>
    <xf numFmtId="0" fontId="20" fillId="0" borderId="0" xfId="1" applyFont="1" applyAlignment="1">
      <alignment horizontal="center" vertical="center"/>
    </xf>
    <xf numFmtId="0" fontId="22" fillId="0" borderId="0" xfId="1" applyFont="1" applyAlignment="1">
      <alignment horizontal="center" vertical="center"/>
    </xf>
    <xf numFmtId="0" fontId="22" fillId="37" borderId="14" xfId="1" applyFont="1" applyFill="1" applyBorder="1" applyAlignment="1">
      <alignment horizontal="center" vertical="center"/>
    </xf>
    <xf numFmtId="0" fontId="22" fillId="37" borderId="15" xfId="1" applyFont="1" applyFill="1" applyBorder="1" applyAlignment="1">
      <alignment horizontal="center" vertical="center"/>
    </xf>
    <xf numFmtId="0" fontId="22" fillId="37" borderId="12" xfId="1" applyFont="1" applyFill="1" applyBorder="1" applyAlignment="1">
      <alignment horizontal="center" vertical="center"/>
    </xf>
    <xf numFmtId="0" fontId="22" fillId="37" borderId="16" xfId="1" applyFont="1" applyFill="1" applyBorder="1" applyAlignment="1">
      <alignment horizontal="center" vertical="center"/>
    </xf>
    <xf numFmtId="0" fontId="22" fillId="37" borderId="17" xfId="1" applyFont="1" applyFill="1" applyBorder="1" applyAlignment="1">
      <alignment horizontal="center" vertical="center"/>
    </xf>
    <xf numFmtId="0" fontId="23" fillId="0" borderId="13" xfId="1" applyFont="1" applyBorder="1" applyAlignment="1">
      <alignment horizontal="center" vertical="center"/>
    </xf>
    <xf numFmtId="0" fontId="23" fillId="0" borderId="0" xfId="1" applyFont="1" applyBorder="1" applyAlignment="1">
      <alignment horizontal="center"/>
    </xf>
    <xf numFmtId="0" fontId="47" fillId="40" borderId="12" xfId="1" applyFont="1" applyFill="1" applyBorder="1" applyAlignment="1">
      <alignment horizontal="center" vertical="center" wrapText="1"/>
    </xf>
    <xf numFmtId="0" fontId="47" fillId="40" borderId="13" xfId="1" applyFont="1" applyFill="1" applyBorder="1" applyAlignment="1">
      <alignment horizontal="center" vertical="center" wrapText="1"/>
    </xf>
    <xf numFmtId="0" fontId="47" fillId="40" borderId="16" xfId="1" applyFont="1" applyFill="1" applyBorder="1" applyAlignment="1">
      <alignment horizontal="center" vertical="center" wrapText="1"/>
    </xf>
    <xf numFmtId="0" fontId="24" fillId="39" borderId="12" xfId="1" applyFont="1" applyFill="1" applyBorder="1" applyAlignment="1">
      <alignment horizontal="center" vertical="center" wrapText="1"/>
    </xf>
    <xf numFmtId="0" fontId="24" fillId="39" borderId="13" xfId="1" applyFont="1" applyFill="1" applyBorder="1" applyAlignment="1">
      <alignment horizontal="center" vertical="center" wrapText="1"/>
    </xf>
    <xf numFmtId="0" fontId="24" fillId="39" borderId="16" xfId="1" applyFont="1" applyFill="1" applyBorder="1" applyAlignment="1">
      <alignment horizontal="center" vertical="center" wrapText="1"/>
    </xf>
    <xf numFmtId="0" fontId="47" fillId="40" borderId="12" xfId="1" applyFont="1" applyFill="1" applyBorder="1" applyAlignment="1">
      <alignment horizontal="left" vertical="center" wrapText="1"/>
    </xf>
    <xf numFmtId="0" fontId="47" fillId="40" borderId="16" xfId="1" applyFont="1" applyFill="1" applyBorder="1" applyAlignment="1">
      <alignment horizontal="left" vertical="center" wrapText="1"/>
    </xf>
    <xf numFmtId="10" fontId="47" fillId="40" borderId="12" xfId="1" applyNumberFormat="1" applyFont="1" applyFill="1" applyBorder="1" applyAlignment="1">
      <alignment horizontal="center" vertical="center" wrapText="1"/>
    </xf>
    <xf numFmtId="10" fontId="47" fillId="40" borderId="13" xfId="1" applyNumberFormat="1" applyFont="1" applyFill="1" applyBorder="1" applyAlignment="1">
      <alignment horizontal="center" vertical="center" wrapText="1"/>
    </xf>
    <xf numFmtId="10" fontId="47" fillId="40" borderId="16" xfId="1" applyNumberFormat="1" applyFont="1" applyFill="1" applyBorder="1" applyAlignment="1">
      <alignment horizontal="center" vertical="center" wrapText="1"/>
    </xf>
    <xf numFmtId="10" fontId="47" fillId="40" borderId="12" xfId="1" applyNumberFormat="1" applyFont="1" applyFill="1" applyBorder="1" applyAlignment="1">
      <alignment horizontal="left" vertical="center" wrapText="1"/>
    </xf>
    <xf numFmtId="10" fontId="47" fillId="40" borderId="16" xfId="1" applyNumberFormat="1" applyFont="1" applyFill="1" applyBorder="1" applyAlignment="1">
      <alignment horizontal="left" vertical="center" wrapText="1"/>
    </xf>
    <xf numFmtId="0" fontId="23" fillId="0" borderId="11" xfId="1" applyFont="1" applyBorder="1" applyAlignment="1">
      <alignment horizontal="center"/>
    </xf>
    <xf numFmtId="0" fontId="49" fillId="0" borderId="0" xfId="1" applyFont="1" applyBorder="1" applyAlignment="1">
      <alignment horizont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21" xfId="1" applyNumberFormat="1" applyFont="1" applyBorder="1" applyAlignment="1">
      <alignment horizontal="center" vertical="center"/>
    </xf>
    <xf numFmtId="0" fontId="22" fillId="0" borderId="22" xfId="1" applyFont="1" applyBorder="1" applyAlignment="1">
      <alignment horizontal="center" vertical="center"/>
    </xf>
    <xf numFmtId="0" fontId="22" fillId="0" borderId="10" xfId="1" applyFont="1" applyBorder="1" applyAlignment="1">
      <alignment horizontal="center" vertical="center"/>
    </xf>
    <xf numFmtId="0" fontId="22" fillId="0" borderId="23" xfId="1" applyNumberFormat="1" applyFont="1" applyBorder="1" applyAlignment="1">
      <alignment horizontal="center" vertical="center"/>
    </xf>
    <xf numFmtId="0" fontId="20" fillId="0" borderId="11" xfId="1" applyFont="1" applyBorder="1" applyAlignment="1">
      <alignment horizontal="center" vertical="center" wrapText="1"/>
    </xf>
    <xf numFmtId="0" fontId="21" fillId="0" borderId="11" xfId="1" applyFont="1" applyFill="1" applyBorder="1" applyAlignment="1">
      <alignment horizontal="left"/>
    </xf>
    <xf numFmtId="0" fontId="23" fillId="34" borderId="11" xfId="1" applyFont="1" applyFill="1" applyBorder="1" applyAlignment="1">
      <alignment horizontal="center" vertical="center"/>
    </xf>
    <xf numFmtId="0" fontId="23" fillId="34" borderId="11" xfId="1" applyFont="1" applyFill="1" applyBorder="1" applyAlignment="1">
      <alignment horizontal="center" vertical="center" wrapText="1"/>
    </xf>
    <xf numFmtId="0" fontId="23" fillId="34" borderId="11" xfId="1" applyNumberFormat="1" applyFont="1" applyFill="1" applyBorder="1" applyAlignment="1">
      <alignment horizontal="center" vertical="center" wrapText="1"/>
    </xf>
    <xf numFmtId="0" fontId="23" fillId="34" borderId="12" xfId="1" applyFont="1" applyFill="1" applyBorder="1" applyAlignment="1">
      <alignment horizontal="center" vertical="center" wrapText="1"/>
    </xf>
    <xf numFmtId="0" fontId="23" fillId="34" borderId="16" xfId="1" applyFont="1" applyFill="1" applyBorder="1" applyAlignment="1">
      <alignment horizontal="center" vertical="center" wrapText="1"/>
    </xf>
    <xf numFmtId="0" fontId="23" fillId="38" borderId="11" xfId="1" applyFont="1" applyFill="1" applyBorder="1" applyAlignment="1">
      <alignment horizontal="center" vertical="center"/>
    </xf>
  </cellXfs>
  <cellStyles count="128">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ÅëÈ­ [0]_¿ì¹°Åë" xfId="26"/>
    <cellStyle name="ÅëÈ­_¿ì¹°Åë" xfId="27"/>
    <cellStyle name="ÄÞ¸¶ [0]_¿ì¹°Åë" xfId="28"/>
    <cellStyle name="ÄÞ¸¶_¿ì¹°Åë" xfId="29"/>
    <cellStyle name="Bad 2" xfId="30"/>
    <cellStyle name="Beløb0" xfId="31"/>
    <cellStyle name="Ç¥ÁØ_´çÃÊ±¸ÀÔ»ý»ê" xfId="32"/>
    <cellStyle name="Calculation 2" xfId="33"/>
    <cellStyle name="Check Cell 2" xfId="42"/>
    <cellStyle name="Comma 2" xfId="34"/>
    <cellStyle name="Comma 2 2" xfId="35"/>
    <cellStyle name="Comma 3" xfId="36"/>
    <cellStyle name="Comma 3 2" xfId="37"/>
    <cellStyle name="Comma 4" xfId="38"/>
    <cellStyle name="Comma0" xfId="39"/>
    <cellStyle name="Currency 2" xfId="40"/>
    <cellStyle name="Currency0" xfId="41"/>
    <cellStyle name="Date" xfId="43"/>
    <cellStyle name="Dato" xfId="44"/>
    <cellStyle name="Explanatory Text 2" xfId="45"/>
    <cellStyle name="Fast" xfId="46"/>
    <cellStyle name="Fixed" xfId="47"/>
    <cellStyle name="Good 2" xfId="48"/>
    <cellStyle name="Header1" xfId="49"/>
    <cellStyle name="Header2" xfId="50"/>
    <cellStyle name="Heading 1 2" xfId="51"/>
    <cellStyle name="Heading 2 2" xfId="52"/>
    <cellStyle name="Heading 3 2" xfId="53"/>
    <cellStyle name="Heading 4 2" xfId="54"/>
    <cellStyle name="Hyperlink 2" xfId="55"/>
    <cellStyle name="Hyperlink 2 10" xfId="56"/>
    <cellStyle name="Hyperlink 2 11" xfId="57"/>
    <cellStyle name="Hyperlink 2 2" xfId="58"/>
    <cellStyle name="Hyperlink 2 3" xfId="59"/>
    <cellStyle name="Hyperlink 2 4" xfId="60"/>
    <cellStyle name="Hyperlink 2 5" xfId="61"/>
    <cellStyle name="Hyperlink 2 6" xfId="62"/>
    <cellStyle name="Hyperlink 2 7" xfId="63"/>
    <cellStyle name="Hyperlink 2 8" xfId="64"/>
    <cellStyle name="Hyperlink 2 9" xfId="65"/>
    <cellStyle name="Hyperlink 3" xfId="66"/>
    <cellStyle name="Input 2" xfId="67"/>
    <cellStyle name="Ledger 17 x 11 in" xfId="68"/>
    <cellStyle name="Linked Cell 2" xfId="69"/>
    <cellStyle name="Neutral 2" xfId="70"/>
    <cellStyle name="Normal" xfId="0" builtinId="0"/>
    <cellStyle name="Normal 10" xfId="71"/>
    <cellStyle name="Normal 11" xfId="72"/>
    <cellStyle name="Normal 12" xfId="73"/>
    <cellStyle name="Normal 2" xfId="1"/>
    <cellStyle name="Normal 2 10" xfId="74"/>
    <cellStyle name="Normal 2 2" xfId="75"/>
    <cellStyle name="Normal 2 2 2" xfId="76"/>
    <cellStyle name="Normal 2 2 3" xfId="77"/>
    <cellStyle name="Normal 2 2 4" xfId="78"/>
    <cellStyle name="Normal 2 3" xfId="79"/>
    <cellStyle name="Normal 2 3 2" xfId="80"/>
    <cellStyle name="Normal 2 4" xfId="81"/>
    <cellStyle name="Normal 2 4 2" xfId="82"/>
    <cellStyle name="Normal 2 5" xfId="83"/>
    <cellStyle name="Normal 2 5 2" xfId="84"/>
    <cellStyle name="Normal 2 6" xfId="85"/>
    <cellStyle name="Normal 2 7" xfId="86"/>
    <cellStyle name="Normal 2 8" xfId="87"/>
    <cellStyle name="Normal 2 9" xfId="88"/>
    <cellStyle name="Normal 2_JD Tro ly TGD BDS v1.22.12" xfId="89"/>
    <cellStyle name="Normal 3" xfId="90"/>
    <cellStyle name="Normal 3 2" xfId="91"/>
    <cellStyle name="Normal 3 3" xfId="92"/>
    <cellStyle name="Normal 4" xfId="93"/>
    <cellStyle name="Normal 4 2" xfId="94"/>
    <cellStyle name="Normal 5" xfId="95"/>
    <cellStyle name="Normal 6" xfId="96"/>
    <cellStyle name="Normal 6 2" xfId="97"/>
    <cellStyle name="Normal 6 3" xfId="98"/>
    <cellStyle name="Normal 7" xfId="99"/>
    <cellStyle name="Normal 7 2" xfId="100"/>
    <cellStyle name="Normal 8" xfId="101"/>
    <cellStyle name="Normal 8 2" xfId="102"/>
    <cellStyle name="Normal 9" xfId="103"/>
    <cellStyle name="Note 2" xfId="104"/>
    <cellStyle name="Output 2" xfId="105"/>
    <cellStyle name="Percent 2" xfId="106"/>
    <cellStyle name="Percent 3" xfId="107"/>
    <cellStyle name="Punktum0" xfId="108"/>
    <cellStyle name="Style 1" xfId="109"/>
    <cellStyle name="Style 2" xfId="110"/>
    <cellStyle name="Title 2" xfId="111"/>
    <cellStyle name="Total 2" xfId="112"/>
    <cellStyle name="vnhead2" xfId="115"/>
    <cellStyle name="vntxt1" xfId="113"/>
    <cellStyle name="vntxt2" xfId="114"/>
    <cellStyle name="Warning Text 2" xfId="116"/>
    <cellStyle name="똿뗦먛귟 [0.00]_PRODUCT DETAIL Q1" xfId="117"/>
    <cellStyle name="똿뗦먛귟_PRODUCT DETAIL Q1" xfId="118"/>
    <cellStyle name="믅됞 [0.00]_PRODUCT DETAIL Q1" xfId="119"/>
    <cellStyle name="믅됞_PRODUCT DETAIL Q1" xfId="120"/>
    <cellStyle name="백분율_HOBONG" xfId="121"/>
    <cellStyle name="뷭?_BOOKSHIP" xfId="122"/>
    <cellStyle name="콤마 [0]_1202" xfId="123"/>
    <cellStyle name="콤마_1202" xfId="124"/>
    <cellStyle name="통화 [0]_1202" xfId="125"/>
    <cellStyle name="통화_1202" xfId="126"/>
    <cellStyle name="표준_(정보부문)월별인원계획"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38097</xdr:rowOff>
    </xdr:from>
    <xdr:to>
      <xdr:col>10</xdr:col>
      <xdr:colOff>123825</xdr:colOff>
      <xdr:row>117</xdr:row>
      <xdr:rowOff>57150</xdr:rowOff>
    </xdr:to>
    <xdr:sp macro="" textlink="">
      <xdr:nvSpPr>
        <xdr:cNvPr id="2" name="TextBox 1"/>
        <xdr:cNvSpPr txBox="1"/>
      </xdr:nvSpPr>
      <xdr:spPr>
        <a:xfrm>
          <a:off x="295275" y="219072"/>
          <a:ext cx="6686550" cy="21012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ahoma" pitchFamily="34" charset="0"/>
              <a:ea typeface="Tahoma" pitchFamily="34" charset="0"/>
              <a:cs typeface="Tahoma" pitchFamily="34" charset="0"/>
            </a:rPr>
            <a:t>Chính sách cho Sale (kinh doanh) cửa hàng thế nào là hợp lý? ( </a:t>
          </a:r>
          <a:r>
            <a:rPr lang="vi-VN" sz="1100" i="1">
              <a:solidFill>
                <a:schemeClr val="dk1"/>
              </a:solidFill>
              <a:effectLst/>
              <a:latin typeface="Tahoma" pitchFamily="34" charset="0"/>
              <a:ea typeface="Tahoma" pitchFamily="34" charset="0"/>
              <a:cs typeface="Tahoma" pitchFamily="34" charset="0"/>
            </a:rPr>
            <a:t>http://blognhansu.net.vn/?p=22248</a:t>
          </a:r>
          <a:r>
            <a:rPr lang="en-US" sz="1100" i="1">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Sáng nay, đúng 1/1 của năm 2020, tôi đọc được câu hỏi của 1 bạn. Câu hỏi như sau: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vi-VN" sz="1100" i="1">
              <a:solidFill>
                <a:schemeClr val="dk1"/>
              </a:solidFill>
              <a:effectLst/>
              <a:latin typeface="Tahoma" pitchFamily="34" charset="0"/>
              <a:ea typeface="Tahoma" pitchFamily="34" charset="0"/>
              <a:cs typeface="Tahoma" pitchFamily="34" charset="0"/>
            </a:rPr>
            <a:t>Chào các ác anh/ chị HR. AC xem giùm em mức lương kpi cho sale mới vào nghề và cửa hàng mới khai trương như này có ok không ạ?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1. Hỗ trợ ăn trưa 750k/30 ngày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2. Thưởng chuyên cần 500k/26 ngày (nghỉ 1 ngày có phép trừ 150k. Nghỉ 2 ngày trừ gấp đôi 3 ngày là trừ hết cc, nghỉ 1 ngày ko phép trừ 300k 2 ngày ko phép trở lên trừ hết cc)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3. Thưởng tăng ca 400k/ tháng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4. Thưởng theo năng lực từ 100k -&gt;500k (sale mới chắc đc khoảng 100-200k)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5. Xăng xe điện thoại 200k</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6. Thưởng nêu được 10 vấn đề khách hàng phản ánh để giúp cửa hàng tốt lên 500k</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7) Thưởng giữ gìn wc chung 400k (dọn dẹp wc k đạt chuẩn phạt 50/ lần)</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Tổng 3.250.000</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*Doanh số 5% lợi nhuận khách tự đến cửa hàng. 10% lợi nhuận do kinh doanh tìm về.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Edit thêm là đạt chỉ tiêu đc 10% nữa ạ. VD 70tr sẽ đc 7tr đó ạ. </a:t>
          </a:r>
          <a:br>
            <a:rPr lang="vi-VN" sz="1100" i="1">
              <a:solidFill>
                <a:schemeClr val="dk1"/>
              </a:solidFill>
              <a:effectLst/>
              <a:latin typeface="Tahoma" pitchFamily="34" charset="0"/>
              <a:ea typeface="Tahoma" pitchFamily="34" charset="0"/>
              <a:cs typeface="Tahoma" pitchFamily="34" charset="0"/>
            </a:rPr>
          </a:br>
          <a:r>
            <a:rPr lang="vi-VN" sz="1100" i="1">
              <a:solidFill>
                <a:schemeClr val="dk1"/>
              </a:solidFill>
              <a:effectLst/>
              <a:latin typeface="Tahoma" pitchFamily="34" charset="0"/>
              <a:ea typeface="Tahoma" pitchFamily="34" charset="0"/>
              <a:cs typeface="Tahoma" pitchFamily="34" charset="0"/>
            </a:rPr>
            <a:t>Mức lương này đang khiến các sale nhà e muốn nghỉ việc ạ. E phải điều chỉnh như thế nào ạ?</a:t>
          </a:r>
          <a:endParaRPr lang="vi-VN">
            <a:effectLst/>
            <a:latin typeface="Tahoma" pitchFamily="34" charset="0"/>
            <a:ea typeface="Tahoma" pitchFamily="34" charset="0"/>
            <a:cs typeface="Tahoma" pitchFamily="34" charset="0"/>
          </a:endParaRPr>
        </a:p>
        <a:p>
          <a:r>
            <a:rPr lang="en-US" sz="1100" i="1">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Vậy là thay vì viết bài tổng kết (review) năm, tôi lại lọ mọ viết mấy dòng này. Hi vọng sẽ giúp được bạn. Để giải được tôi cần thêm dữ liệu như: lĩnh vực, loại sản phẩm, rồi doanh thu, doanh số … của cửa hàng. Tuy nhiên, nếu chờ đủ dữ liệu thì có lẽ chúng ta sẽ không thể nào hoàn thành công việc được. Vì thế chúng ta sẽ bắt đầu với dữ liệu trển và giả định mọi thứ đều hoàn hảo ở những thông tin còn thiếu.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Đầu tiên tôi nhập chính sách của đầu bài vào file exel tính toán chính sách. Do quen với cách làm theo kiểu 3P nên tôi để chính sách theo đấy. Giả sử nhân viên sale cấp thấp nhất (level1) đạt được hết các điều kiện thì họ sẽ được:</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1. Lương cơ bản</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P1:	0,4</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P2:	0,1</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2. Thưởng P3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Chuyên cần:	0,5</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Tăng ca:	0,4</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Sáng kiến:	0,5</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Vệ sinh:	0,4</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%HH Khách tự đến:	5%</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HH do sale tự kiếm:	10%</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đạt KPI:	10%</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3. Phụ cấp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Xăng xe:	0,2</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Ăn trưa:	0,75</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Từ chính sách, tôi tính thử chính sách xem anh em sẽ được như thế nào? Và công ty lời lãi ra sao? Tôi tiếp tục giả định:</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1. KPI doanh thu của nhân viên sale level1 ở trên:</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Tổng doanh thu:		70,00 triệu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Doanh thu Bị động (khách hàng tự đến cửa hàng):		30,00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Doanh thu Chủ động (sale tự tìm về):		40,00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2. KPI Điều chỉnh hành vi/ văn hóa</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ngày nghỉ có phép: 0	ngày</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ngày nghỉ không phép: 0	ngày</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lần WC không đạt chuẩn: 0 lần</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3. KPI Sáng kiến cải tiến hoạt động</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Số vấn đề khách hàng phản ảnh giúp cửa hàng tốt lên: 10 sáng kiến</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Nghĩa là các KPI đều đạt thì Tổng thu nhập của sale level 1 là: 15,75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Chính sách này chưa xét đến những chi phí khác như:</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Chi phí quản lý</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Chi phí địa điểm, điện nước của cửa hàng</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Chi phí đóng cho nhà nước</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Nếu các khoản chi phí khác = 0, tức chi phí cho sale = 15,75 triệu. Tôi tiếp tục giả định, nếu định biên chi phí cho kinh doanh là 20% thì với doanh thu là 70 triệu, chủ cửa hàng sẽ lỗ: 15,75 – 0,2x 70 = 1,75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Đấy là giả định, giờ tôi vào câu hỏi của bài: </a:t>
          </a:r>
          <a:r>
            <a:rPr lang="vi-VN" sz="1100" i="1">
              <a:solidFill>
                <a:schemeClr val="dk1"/>
              </a:solidFill>
              <a:effectLst/>
              <a:latin typeface="Tahoma" pitchFamily="34" charset="0"/>
              <a:ea typeface="Tahoma" pitchFamily="34" charset="0"/>
              <a:cs typeface="Tahoma" pitchFamily="34" charset="0"/>
            </a:rPr>
            <a:t>Mức lương này đang khiến các sale nhà e muốn nghỉ việc ạ. E phải điều chỉnh như thế nào ạ?</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Trả lời: Để điều chỉnh chính sách thì cần phải cân và tuân theo nhiều điều kiện. Bao gồm:</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Đầu tiên, chính sách cần tuân theo luật. Nếu thuê người lao động thì phải tuân theo luật lao động. Nếu thuê dịch vụ thì phải tuân theo luật dân sự. Cụ thể:</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Nếu ký hợp đồng lao động: </a:t>
          </a:r>
          <a:br>
            <a:rPr lang="en-US" sz="1100">
              <a:solidFill>
                <a:schemeClr val="dk1"/>
              </a:solidFill>
              <a:effectLst/>
              <a:latin typeface="Tahoma" pitchFamily="34" charset="0"/>
              <a:ea typeface="Tahoma" pitchFamily="34" charset="0"/>
              <a:cs typeface="Tahoma" pitchFamily="34" charset="0"/>
            </a:rPr>
          </a:br>
          <a:r>
            <a:rPr lang="en-US" sz="1100">
              <a:solidFill>
                <a:schemeClr val="dk1"/>
              </a:solidFill>
              <a:effectLst/>
              <a:latin typeface="Tahoma" pitchFamily="34" charset="0"/>
              <a:ea typeface="Tahoma" pitchFamily="34" charset="0"/>
              <a:cs typeface="Tahoma" pitchFamily="34" charset="0"/>
            </a:rPr>
            <a:t>+ Lương (nhận cố định hàng tháng) &gt;= mức lương tối thiểu vùng</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Đóng các khoản phí cho nhà nước như BHXH, BHYT, BHTN, CĐ</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Nếu ký hợp đồng dịch vụ:</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Trích thuế TNCN: 10%</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Phải có hợp đồng và biên bản nghiệm thu sản phẩm</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Tiếp theo là tuân theo thuyết 2 yếu tố: Những yếu tố như lương thưởng phụ cấp làm cho nhân viên bất mãn hoặc không bất mãn. Nhân viên bất mãn thì sẽ rời bỏ khỏi tổ chức. Vì thế cần làm cho họ không bất mãn. Do vậy:</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Lương cơ bản P1 + P2 &gt;= mức lương của thị trường (đủ để tuyển)</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Thưởng P3: tương xứng và kích thích: P1 + P2 : P3 = 60 : 40 hoặc 50 : 50</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ba, chính sách cần phải công bằng. Hay nói cách khác là tuân theo thuyết công bằng của Adam.</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bốn, chính sách tưởng thưởng phải đáp ứng được nhu cầu của nhân viên.</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năm, chỉ tiêu cần phải đảm bảo rằng nhân viên chỉ cần chăm chỉ là có thể đạt được.</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Thứ sáu, chính sách phải nằm trong quan điểm của công ty. Điều này đồng nghĩa rằng chính sách cần phải được cân để sao cho nằm trong định biên về chi phí công ty giao.</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Đây chính là 6 điều tôi luôn nhắc bản thân và những anh chị em trong các công ty tôi tư vấn cần phải tuân theo.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Ngược lên trên với câu trả lời, nếu tôi là chủ nhân của bài toán, tôi sẽ điều chỉnh như sau: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Hỏi sếp xem định binh chi phí cho cửa hàng phần kinh doanh là bao nhiêu? Giả sử: 20%</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Tìm hiểu xem thị trường với mức lương cơ bản là bao nhiêu là có thể tuyển được sale? Giả sử: 5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Với 2 thông số này, tôi cập nhật lại vào bảng tính thử chính sách để xem và chỉnh sửa lại chính sách. Tôi đề xuất sửa:</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%HH Khách tự đến:	3%</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HH do sale tự kiếm:	5%</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 đạt KPI:	5%</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Nếu phương án này thì tổng thu nhập của sale level 1 sẽ xuống từ 15,75 thành 14,15 nếu như họ đạt được các chỉ số. Phương án này có vẻ khả thi hơn vì:</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Tổng thưởng nếu đạt KPI là: 8,2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Tổng lương cơ bản + phụ cấp là: 5,95 triệu</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&gt;&gt; Tuân theo điều kiện thứ 2. </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 </a:t>
          </a:r>
          <a:endParaRPr lang="vi-VN">
            <a:effectLst/>
            <a:latin typeface="Tahoma" pitchFamily="34" charset="0"/>
            <a:ea typeface="Tahoma" pitchFamily="34" charset="0"/>
            <a:cs typeface="Tahoma" pitchFamily="34" charset="0"/>
          </a:endParaRPr>
        </a:p>
        <a:p>
          <a:r>
            <a:rPr lang="fr-FR" sz="1100">
              <a:solidFill>
                <a:schemeClr val="dk1"/>
              </a:solidFill>
              <a:effectLst/>
              <a:latin typeface="Tahoma" pitchFamily="34" charset="0"/>
              <a:ea typeface="Tahoma" pitchFamily="34" charset="0"/>
              <a:cs typeface="Tahoma" pitchFamily="34" charset="0"/>
            </a:rPr>
            <a:t>Vậy là tôi đã giải xong. </a:t>
          </a:r>
          <a:br>
            <a:rPr lang="fr-FR" sz="1100">
              <a:solidFill>
                <a:schemeClr val="dk1"/>
              </a:solidFill>
              <a:effectLst/>
              <a:latin typeface="Tahoma" pitchFamily="34" charset="0"/>
              <a:ea typeface="Tahoma" pitchFamily="34" charset="0"/>
              <a:cs typeface="Tahoma" pitchFamily="34" charset="0"/>
            </a:rPr>
          </a:br>
          <a:r>
            <a:rPr lang="fr-FR" sz="1100">
              <a:solidFill>
                <a:schemeClr val="dk1"/>
              </a:solidFill>
              <a:effectLst/>
              <a:latin typeface="Tahoma" pitchFamily="34" charset="0"/>
              <a:ea typeface="Tahoma" pitchFamily="34" charset="0"/>
              <a:cs typeface="Tahoma" pitchFamily="34" charset="0"/>
            </a:rPr>
            <a:t/>
          </a:r>
          <a:br>
            <a:rPr lang="fr-FR" sz="1100">
              <a:solidFill>
                <a:schemeClr val="dk1"/>
              </a:solidFill>
              <a:effectLst/>
              <a:latin typeface="Tahoma" pitchFamily="34" charset="0"/>
              <a:ea typeface="Tahoma" pitchFamily="34" charset="0"/>
              <a:cs typeface="Tahoma" pitchFamily="34" charset="0"/>
            </a:rPr>
          </a:br>
          <a:r>
            <a:rPr lang="fr-FR" sz="1100">
              <a:solidFill>
                <a:schemeClr val="dk1"/>
              </a:solidFill>
              <a:effectLst/>
              <a:latin typeface="Tahoma" pitchFamily="34" charset="0"/>
              <a:ea typeface="Tahoma" pitchFamily="34" charset="0"/>
              <a:cs typeface="Tahoma" pitchFamily="34" charset="0"/>
            </a:rPr>
            <a:t>Để</a:t>
          </a:r>
          <a:r>
            <a:rPr lang="fr-FR" sz="1100" baseline="0">
              <a:solidFill>
                <a:schemeClr val="dk1"/>
              </a:solidFill>
              <a:effectLst/>
              <a:latin typeface="Tahoma" pitchFamily="34" charset="0"/>
              <a:ea typeface="Tahoma" pitchFamily="34" charset="0"/>
              <a:cs typeface="Tahoma" pitchFamily="34" charset="0"/>
            </a:rPr>
            <a:t> hiểu hơn, vui lòng xem 2 bài có liên quan sau:</a:t>
          </a:r>
          <a:endParaRPr lang="vi-VN">
            <a:effectLst/>
            <a:latin typeface="Tahoma" pitchFamily="34" charset="0"/>
            <a:ea typeface="Tahoma" pitchFamily="34" charset="0"/>
            <a:cs typeface="Tahoma" pitchFamily="34" charset="0"/>
          </a:endParaRPr>
        </a:p>
        <a:p>
          <a:pPr eaLnBrk="1" fontAlgn="auto" latinLnBrk="0" hangingPunct="1"/>
          <a:r>
            <a:rPr lang="fr-FR" sz="1100" baseline="0">
              <a:solidFill>
                <a:schemeClr val="dk1"/>
              </a:solidFill>
              <a:effectLst/>
              <a:latin typeface="Tahoma" pitchFamily="34" charset="0"/>
              <a:ea typeface="Tahoma" pitchFamily="34" charset="0"/>
              <a:cs typeface="Tahoma" pitchFamily="34" charset="0"/>
            </a:rPr>
            <a:t>- </a:t>
          </a:r>
          <a:r>
            <a:rPr lang="vi-VN" sz="1100" b="1">
              <a:solidFill>
                <a:schemeClr val="dk1"/>
              </a:solidFill>
              <a:effectLst/>
              <a:latin typeface="Tahoma" pitchFamily="34" charset="0"/>
              <a:ea typeface="Tahoma" pitchFamily="34" charset="0"/>
              <a:cs typeface="Tahoma" pitchFamily="34" charset="0"/>
            </a:rPr>
            <a:t>File Định biên chi phí – nhân sự và tính toán chính sách cho toàn công ty</a:t>
          </a:r>
          <a:r>
            <a:rPr lang="en-US" sz="1100" b="1">
              <a:solidFill>
                <a:schemeClr val="dk1"/>
              </a:solidFill>
              <a:effectLst/>
              <a:latin typeface="Tahoma" pitchFamily="34" charset="0"/>
              <a:ea typeface="Tahoma" pitchFamily="34" charset="0"/>
              <a:cs typeface="Tahoma" pitchFamily="34" charset="0"/>
            </a:rPr>
            <a:t>: http://blognhansu.net.vn?p=22221</a:t>
          </a:r>
          <a:endParaRPr lang="vi-VN">
            <a:effectLst/>
            <a:latin typeface="Tahoma" pitchFamily="34" charset="0"/>
            <a:ea typeface="Tahoma" pitchFamily="34" charset="0"/>
            <a:cs typeface="Tahoma" pitchFamily="34" charset="0"/>
          </a:endParaRPr>
        </a:p>
        <a:p>
          <a:pPr eaLnBrk="1" fontAlgn="auto" latinLnBrk="0" hangingPunct="1"/>
          <a:r>
            <a:rPr lang="en-US" sz="1100">
              <a:solidFill>
                <a:schemeClr val="dk1"/>
              </a:solidFill>
              <a:effectLst/>
              <a:latin typeface="Tahoma" pitchFamily="34" charset="0"/>
              <a:ea typeface="Tahoma" pitchFamily="34" charset="0"/>
              <a:cs typeface="Tahoma" pitchFamily="34" charset="0"/>
            </a:rPr>
            <a:t>- </a:t>
          </a:r>
          <a:r>
            <a:rPr lang="vi-VN" sz="1100" b="1">
              <a:solidFill>
                <a:schemeClr val="dk1"/>
              </a:solidFill>
              <a:effectLst/>
              <a:latin typeface="Tahoma" pitchFamily="34" charset="0"/>
              <a:ea typeface="Tahoma" pitchFamily="34" charset="0"/>
              <a:cs typeface="Tahoma" pitchFamily="34" charset="0"/>
            </a:rPr>
            <a:t>Cách tôi xây dựng và tư vấn về chính sách lương cho kinh doanh?</a:t>
          </a:r>
          <a:r>
            <a:rPr lang="en-US" sz="1100" b="1">
              <a:solidFill>
                <a:schemeClr val="dk1"/>
              </a:solidFill>
              <a:effectLst/>
              <a:latin typeface="Tahoma" pitchFamily="34" charset="0"/>
              <a:ea typeface="Tahoma" pitchFamily="34" charset="0"/>
              <a:cs typeface="Tahoma" pitchFamily="34" charset="0"/>
            </a:rPr>
            <a:t>:  http://blognhansu.net.vn?p=22179</a:t>
          </a:r>
        </a:p>
        <a:p>
          <a:pPr eaLnBrk="1" fontAlgn="auto" latinLnBrk="0" hangingPunct="1"/>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Nguyễn</a:t>
          </a:r>
          <a:r>
            <a:rPr lang="en-US" sz="1100" baseline="0">
              <a:solidFill>
                <a:schemeClr val="dk1"/>
              </a:solidFill>
              <a:effectLst/>
              <a:latin typeface="Tahoma" pitchFamily="34" charset="0"/>
              <a:ea typeface="Tahoma" pitchFamily="34" charset="0"/>
              <a:cs typeface="Tahoma" pitchFamily="34" charset="0"/>
            </a:rPr>
            <a:t> Hùng Cường | kinhcan24</a:t>
          </a:r>
          <a:endParaRPr lang="vi-VN">
            <a:effectLst/>
            <a:latin typeface="Tahoma" pitchFamily="34" charset="0"/>
            <a:ea typeface="Tahoma" pitchFamily="34" charset="0"/>
            <a:cs typeface="Tahoma" pitchFamily="34" charset="0"/>
          </a:endParaRPr>
        </a:p>
        <a:p>
          <a:r>
            <a:rPr lang="en-US" sz="1100">
              <a:solidFill>
                <a:schemeClr val="dk1"/>
              </a:solidFill>
              <a:effectLst/>
              <a:latin typeface="Tahoma" pitchFamily="34" charset="0"/>
              <a:ea typeface="Tahoma" pitchFamily="34" charset="0"/>
              <a:cs typeface="Tahoma" pitchFamily="34" charset="0"/>
            </a:rPr>
            <a:t>HRM consultant</a:t>
          </a:r>
          <a:r>
            <a:rPr lang="en-US" sz="1100" baseline="0">
              <a:solidFill>
                <a:schemeClr val="dk1"/>
              </a:solidFill>
              <a:effectLst/>
              <a:latin typeface="Tahoma" pitchFamily="34" charset="0"/>
              <a:ea typeface="Tahoma" pitchFamily="34" charset="0"/>
              <a:cs typeface="Tahoma" pitchFamily="34" charset="0"/>
            </a:rPr>
            <a:t> / HRM blogger at blognhansu.net.vn</a:t>
          </a:r>
          <a:endParaRPr lang="vi-VN">
            <a:effectLst/>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uyenhuyhoang/Dropbox/getfly/ke-hoach/10.0.0.2/Data%20on%20192.168.1.12/Th&#244;ng%20tin%20c&#225;n%20b&#7897;%20n&#259;m%202008%20(V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INHCAN/Kinhcan24sTailieu/a%20BTL%20iCEO%20v10/2%20Mau%20Ung%20dung%20Xay%20dung%20He%20thong%20QTDN%20KC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guyenhuyhoang/Dropbox/getfly/ke-hoach/D:/KINHCAN/Kinhcan24sTailieu/Bo%20tai%20lieu%20CSI%20v15/BTL26%20-%20Thong%20tin%20nhan%20su/2010%2012%20THONG%20TIN%20NHAN%20SU%20THA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guyenhuyhoang/Dropbox/getfly/ke-hoach/D:/KINHCAN/Kinhcan24sTailieu/a%20Bo%20tai%20lieu%20iCPOv30/BTL26%20-%20Phan%20mem%20HRM/Phan%20mem%205%20quan%20ly%20bang%20excel/Hrm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guyenhuyhoang/Dropbox/getfly/ke-hoach/D:/KINHCAN/Kinhcan24sTailieu/a%20Bo%20tai%20lieu%20iCPOv30/BTL26%20-%20Phan%20mem%20HRM/Phan%20mem%205%20quan%20ly%20bang%20excel/HRM%20(Ver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silib.cmc.com.vn/Documents%20and%20Settings/Thinkpad/Local%20Settings/Temporary%20Internet%20Files/Content.Outlook/5GD7ECO2/CMCSI%20Voting%20Th&#7913;%20t&#7921;%20&#432;u%20ti&#234;n%20th&#7921;c%20hi&#7879;n%20c&#244;ng%20vi&#7879;c%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guyenhuyhoang/Dropbox/getfly/ke-hoach/D:/Documents%20and%20Settings/hoang%20son/Local%20Settings/Temporary%20Internet%20Files/Content.IE5/DB6PT59T/DANH%20SACH%20ESOP%20NAM%202009_CMCS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guyenhuyhoang/Dropbox/getfly/ke-hoach/10.0.0.2/Data%20on%20192.168.1.12/Desktop/KPIs%20NAM%202008/Mau%20bieu%20giao%20chi%20tieu%20nhan%20vien/Mau%20bieu%20danh%20gia%20nhan%20vien/MC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guyenhuyhoang/Dropbox/getfly/ke-hoach/10.0.0.2/Data%20on%20192.168.1.12/Documents%20and%20Settings/Administrator/Local%20Settings/Temporary%20Internet%20Files/OLK21/MCC%20Ca%20nhan%20cho%20cac%20kho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guyenhuyhoang/Dropbox/getfly/ke-hoach/10.0.0.2/Data%20on%20192.168.1.12/htqtrang/My%20Documents/Namgui/THONG%20TIN%20NHAN%20SU%20THANG%2002.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nghạch lươn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ong dan"/>
      <sheetName val="XD nhu cau - Sp"/>
      <sheetName val="Mo hinh Van hoa Kc24"/>
      <sheetName val="Mo hinh KD canvas"/>
      <sheetName val="Ban do chien luoc BSC"/>
      <sheetName val="KPI cong ty"/>
      <sheetName val="KPI BP Du an"/>
      <sheetName val="So do to chuc"/>
      <sheetName val="KH Doanh thu -  Chi phi CTy"/>
      <sheetName val="Dinh bien Chi phí Cty"/>
      <sheetName val="DB Nhan su Cty"/>
      <sheetName val="So do Bo phan"/>
      <sheetName val="Mo ta cong viec vi tri"/>
      <sheetName val="KPI vi tri"/>
      <sheetName val="Tinh thu chinh sach Sale"/>
      <sheetName val="Chinh sach luong"/>
      <sheetName val="Marketing"/>
      <sheetName val="San xuat"/>
      <sheetName val="Giam doc"/>
      <sheetName val="Nhan su"/>
      <sheetName val="Ke toan"/>
    </sheetNames>
    <sheetDataSet>
      <sheetData sheetId="0" refreshError="1"/>
      <sheetData sheetId="1" refreshError="1"/>
      <sheetData sheetId="2" refreshError="1"/>
      <sheetData sheetId="3" refreshError="1"/>
      <sheetData sheetId="4" refreshError="1"/>
      <sheetData sheetId="5">
        <row r="1">
          <cell r="A1" t="str">
            <v>Tên công ty</v>
          </cell>
        </row>
      </sheetData>
      <sheetData sheetId="6" refreshError="1"/>
      <sheetData sheetId="7" refreshError="1"/>
      <sheetData sheetId="8"/>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0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HNHAT"/>
      <sheetName val="BC_DC"/>
      <sheetName val="Dieu chinh luong"/>
      <sheetName val="Input"/>
      <sheetName val="BC_LD"/>
      <sheetName val="So TBT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_LD"/>
      <sheetName val="DN_KKHD"/>
      <sheetName val="HHHD"/>
      <sheetName val="BC_LDG"/>
      <sheetName val="TB_LDNV"/>
      <sheetName val="TD_KKH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ướng dẫn"/>
      <sheetName val="Hiện trạng vấn đề"/>
      <sheetName val="Dự kiến các tiểu dự án &amp; WO"/>
      <sheetName val="Deliverables"/>
    </sheetNames>
    <sheetDataSet>
      <sheetData sheetId="0"/>
      <sheetData sheetId="1"/>
      <sheetData sheetId="2">
        <row r="2">
          <cell r="L2" t="str">
            <v>Đồng ý</v>
          </cell>
        </row>
        <row r="5">
          <cell r="O5">
            <v>6</v>
          </cell>
          <cell r="Q5" t="str">
            <v>Ông Hoàng Xuân Hiếu</v>
          </cell>
        </row>
        <row r="9">
          <cell r="O9">
            <v>7</v>
          </cell>
          <cell r="Q9" t="str">
            <v>Ông Nguyễn Việt Quang</v>
          </cell>
        </row>
        <row r="10">
          <cell r="O10">
            <v>2</v>
          </cell>
          <cell r="Q10" t="str">
            <v>Ông Nguyễn Lê Dũng</v>
          </cell>
        </row>
        <row r="13">
          <cell r="O13">
            <v>5</v>
          </cell>
          <cell r="Q13" t="str">
            <v>Ông Nguyễn Chí Nhân</v>
          </cell>
        </row>
        <row r="14">
          <cell r="O14">
            <v>8</v>
          </cell>
          <cell r="Q14" t="str">
            <v>Ông Tạ Hoàng Linh</v>
          </cell>
        </row>
        <row r="18">
          <cell r="L18" t="str">
            <v>Ý kiến khác</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ao sat muc luong va vi tri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y dinh ty 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y dinh ty l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o cao Nhan su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12" sqref="M11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zoomScaleNormal="100" workbookViewId="0">
      <pane xSplit="2" ySplit="6" topLeftCell="C7" activePane="bottomRight" state="frozen"/>
      <selection activeCell="A20" sqref="A20:V21"/>
      <selection pane="topRight" activeCell="A20" sqref="A20:V21"/>
      <selection pane="bottomLeft" activeCell="A20" sqref="A20:V21"/>
      <selection pane="bottomRight" activeCell="A16" sqref="A16"/>
    </sheetView>
  </sheetViews>
  <sheetFormatPr defaultRowHeight="15"/>
  <cols>
    <col min="1" max="1" width="3.140625" bestFit="1" customWidth="1"/>
    <col min="2" max="2" width="5.85546875" customWidth="1"/>
    <col min="3" max="3" width="9.5703125" customWidth="1"/>
    <col min="4" max="4" width="4.140625" bestFit="1" customWidth="1"/>
    <col min="5" max="5" width="7.42578125" bestFit="1" customWidth="1"/>
    <col min="6" max="7" width="7.42578125" customWidth="1"/>
    <col min="8" max="8" width="5.42578125" bestFit="1" customWidth="1"/>
    <col min="9" max="9" width="4.7109375" bestFit="1" customWidth="1"/>
    <col min="10" max="10" width="6" bestFit="1" customWidth="1"/>
    <col min="11" max="12" width="4.42578125" bestFit="1" customWidth="1"/>
    <col min="13" max="13" width="4.42578125" customWidth="1"/>
    <col min="14" max="14" width="6.5703125" customWidth="1"/>
    <col min="15" max="16" width="6" customWidth="1"/>
    <col min="17" max="17" width="5.28515625" customWidth="1"/>
    <col min="18" max="18" width="5.5703125" customWidth="1"/>
    <col min="19" max="19" width="8" bestFit="1" customWidth="1"/>
    <col min="20" max="20" width="8.140625" customWidth="1"/>
    <col min="21" max="21" width="8.42578125" customWidth="1"/>
    <col min="22" max="22" width="6" bestFit="1" customWidth="1"/>
    <col min="23" max="23" width="7.85546875" bestFit="1" customWidth="1"/>
    <col min="24" max="24" width="6" bestFit="1" customWidth="1"/>
    <col min="25" max="25" width="9.85546875" bestFit="1" customWidth="1"/>
    <col min="26" max="30" width="6" bestFit="1" customWidth="1"/>
    <col min="34" max="35" width="4.42578125" bestFit="1" customWidth="1"/>
    <col min="36" max="37" width="6.140625" customWidth="1"/>
    <col min="38" max="38" width="4.42578125" bestFit="1" customWidth="1"/>
    <col min="39" max="39" width="5.140625" bestFit="1" customWidth="1"/>
  </cols>
  <sheetData>
    <row r="1" spans="1:40">
      <c r="A1" s="97" t="s">
        <v>115</v>
      </c>
      <c r="B1" s="97"/>
      <c r="C1" s="97"/>
      <c r="D1" s="97"/>
      <c r="E1" s="97"/>
      <c r="F1" s="97"/>
      <c r="G1" s="97"/>
      <c r="H1" s="97"/>
      <c r="I1" s="97"/>
      <c r="J1" s="97"/>
      <c r="K1" s="98" t="s">
        <v>71</v>
      </c>
      <c r="L1" s="98"/>
      <c r="M1" s="98"/>
      <c r="N1" s="98"/>
      <c r="O1" s="98"/>
      <c r="P1" s="98"/>
      <c r="Q1" s="1" t="s">
        <v>0</v>
      </c>
      <c r="W1" s="2">
        <f>E9</f>
        <v>70</v>
      </c>
      <c r="X1" s="3">
        <v>0.2</v>
      </c>
      <c r="Y1" s="4">
        <f>X1*W1</f>
        <v>14</v>
      </c>
      <c r="Z1" t="s">
        <v>1</v>
      </c>
    </row>
    <row r="2" spans="1:40">
      <c r="A2" s="5"/>
      <c r="B2" s="6"/>
      <c r="C2" s="6"/>
      <c r="D2" s="1" t="s">
        <v>2</v>
      </c>
      <c r="E2" s="5"/>
      <c r="F2" s="5"/>
      <c r="G2" s="5"/>
      <c r="H2" s="5"/>
      <c r="I2" s="5"/>
      <c r="J2" s="5"/>
      <c r="K2" s="6"/>
      <c r="L2" s="6"/>
      <c r="M2" s="6"/>
      <c r="N2" s="6"/>
      <c r="O2" s="6"/>
      <c r="P2" s="6"/>
      <c r="Q2" s="1"/>
      <c r="W2" s="2"/>
      <c r="X2" s="3"/>
      <c r="Y2" s="4"/>
    </row>
    <row r="3" spans="1:40">
      <c r="A3" s="82" t="s">
        <v>116</v>
      </c>
      <c r="B3" s="6"/>
      <c r="C3" s="6"/>
      <c r="D3" s="1"/>
      <c r="E3" s="5"/>
      <c r="F3" s="5"/>
      <c r="G3" s="5"/>
      <c r="H3" s="5"/>
      <c r="I3" s="5"/>
      <c r="J3" s="5"/>
      <c r="K3" s="6"/>
      <c r="L3" s="6"/>
      <c r="M3" s="6"/>
      <c r="N3" s="6"/>
      <c r="O3" s="6"/>
      <c r="P3" s="6"/>
      <c r="Q3" s="1"/>
      <c r="W3" s="2"/>
      <c r="X3" s="3"/>
      <c r="Y3" s="4"/>
    </row>
    <row r="4" spans="1:40" ht="14.25" customHeight="1">
      <c r="A4" s="84" t="s">
        <v>3</v>
      </c>
      <c r="B4" s="86" t="s">
        <v>4</v>
      </c>
      <c r="C4" s="94" t="s">
        <v>5</v>
      </c>
      <c r="D4" s="94" t="s">
        <v>6</v>
      </c>
      <c r="E4" s="84" t="s">
        <v>7</v>
      </c>
      <c r="F4" s="84"/>
      <c r="G4" s="84"/>
      <c r="H4" s="84" t="s">
        <v>8</v>
      </c>
      <c r="I4" s="84"/>
      <c r="J4" s="84" t="s">
        <v>9</v>
      </c>
      <c r="K4" s="84"/>
      <c r="L4" s="84"/>
      <c r="M4" s="84"/>
      <c r="N4" s="84"/>
      <c r="O4" s="84"/>
      <c r="P4" s="84"/>
      <c r="Q4" s="86" t="s">
        <v>11</v>
      </c>
      <c r="R4" s="86" t="s">
        <v>10</v>
      </c>
      <c r="S4" s="86" t="s">
        <v>12</v>
      </c>
      <c r="T4" s="86" t="s">
        <v>13</v>
      </c>
      <c r="U4" s="84" t="s">
        <v>14</v>
      </c>
      <c r="V4" s="84"/>
      <c r="W4" s="84"/>
      <c r="X4" s="84"/>
      <c r="Y4" s="84"/>
      <c r="Z4" s="84"/>
      <c r="AA4" s="84"/>
      <c r="AB4" s="84"/>
      <c r="AC4" s="85" t="s">
        <v>15</v>
      </c>
      <c r="AD4" s="85"/>
      <c r="AE4" s="86" t="s">
        <v>16</v>
      </c>
      <c r="AF4" s="84" t="s">
        <v>17</v>
      </c>
      <c r="AG4" s="84"/>
      <c r="AH4" s="84" t="s">
        <v>18</v>
      </c>
      <c r="AI4" s="84"/>
      <c r="AJ4" s="84"/>
      <c r="AK4" s="84" t="s">
        <v>19</v>
      </c>
      <c r="AL4" s="84"/>
      <c r="AM4" s="84"/>
      <c r="AN4" s="85" t="s">
        <v>20</v>
      </c>
    </row>
    <row r="5" spans="1:40" ht="14.25" customHeight="1">
      <c r="A5" s="84"/>
      <c r="B5" s="87"/>
      <c r="C5" s="96"/>
      <c r="D5" s="96"/>
      <c r="E5" s="84" t="s">
        <v>39</v>
      </c>
      <c r="F5" s="84" t="s">
        <v>69</v>
      </c>
      <c r="G5" s="84" t="s">
        <v>70</v>
      </c>
      <c r="H5" s="84" t="s">
        <v>21</v>
      </c>
      <c r="I5" s="84" t="s">
        <v>22</v>
      </c>
      <c r="J5" s="92" t="s">
        <v>54</v>
      </c>
      <c r="K5" s="92" t="s">
        <v>55</v>
      </c>
      <c r="L5" s="92" t="s">
        <v>56</v>
      </c>
      <c r="M5" s="92" t="s">
        <v>57</v>
      </c>
      <c r="N5" s="45" t="s">
        <v>58</v>
      </c>
      <c r="O5" s="45" t="s">
        <v>59</v>
      </c>
      <c r="P5" s="45" t="s">
        <v>60</v>
      </c>
      <c r="Q5" s="87"/>
      <c r="R5" s="87"/>
      <c r="S5" s="87"/>
      <c r="T5" s="87"/>
      <c r="U5" s="84" t="s">
        <v>24</v>
      </c>
      <c r="V5" s="84"/>
      <c r="W5" s="84" t="s">
        <v>25</v>
      </c>
      <c r="X5" s="84"/>
      <c r="Y5" s="84" t="s">
        <v>26</v>
      </c>
      <c r="Z5" s="84"/>
      <c r="AA5" s="84" t="s">
        <v>27</v>
      </c>
      <c r="AB5" s="84"/>
      <c r="AC5" s="85"/>
      <c r="AD5" s="85"/>
      <c r="AE5" s="87"/>
      <c r="AF5" s="84" t="s">
        <v>28</v>
      </c>
      <c r="AG5" s="84" t="s">
        <v>29</v>
      </c>
      <c r="AH5" s="94" t="s">
        <v>30</v>
      </c>
      <c r="AI5" s="94" t="s">
        <v>31</v>
      </c>
      <c r="AJ5" s="86" t="s">
        <v>32</v>
      </c>
      <c r="AK5" s="7" t="s">
        <v>33</v>
      </c>
      <c r="AL5" s="94" t="s">
        <v>34</v>
      </c>
      <c r="AM5" s="94" t="s">
        <v>35</v>
      </c>
      <c r="AN5" s="85"/>
    </row>
    <row r="6" spans="1:40">
      <c r="A6" s="84"/>
      <c r="B6" s="88"/>
      <c r="C6" s="95"/>
      <c r="D6" s="95"/>
      <c r="E6" s="84"/>
      <c r="F6" s="84"/>
      <c r="G6" s="84"/>
      <c r="H6" s="84"/>
      <c r="I6" s="84"/>
      <c r="J6" s="93"/>
      <c r="K6" s="93"/>
      <c r="L6" s="93"/>
      <c r="M6" s="93"/>
      <c r="N6" s="46">
        <v>0.05</v>
      </c>
      <c r="O6" s="46">
        <v>0.1</v>
      </c>
      <c r="P6" s="46">
        <v>0.1</v>
      </c>
      <c r="Q6" s="88"/>
      <c r="R6" s="88"/>
      <c r="S6" s="88"/>
      <c r="T6" s="88"/>
      <c r="U6" s="8">
        <f>17%</f>
        <v>0.17</v>
      </c>
      <c r="V6" s="8">
        <v>0.08</v>
      </c>
      <c r="W6" s="8">
        <f>3%</f>
        <v>0.03</v>
      </c>
      <c r="X6" s="8">
        <v>1.4999999999999999E-2</v>
      </c>
      <c r="Y6" s="8">
        <v>5.0000000000000001E-3</v>
      </c>
      <c r="Z6" s="8">
        <v>0</v>
      </c>
      <c r="AA6" s="8">
        <f>1%</f>
        <v>0.01</v>
      </c>
      <c r="AB6" s="8">
        <v>0.01</v>
      </c>
      <c r="AC6" s="9">
        <v>0.02</v>
      </c>
      <c r="AD6" s="9">
        <v>0.01</v>
      </c>
      <c r="AE6" s="88"/>
      <c r="AF6" s="84"/>
      <c r="AG6" s="84"/>
      <c r="AH6" s="95"/>
      <c r="AI6" s="95"/>
      <c r="AJ6" s="88"/>
      <c r="AK6" s="10">
        <v>0.01</v>
      </c>
      <c r="AL6" s="95"/>
      <c r="AM6" s="95"/>
      <c r="AN6" s="85"/>
    </row>
    <row r="7" spans="1:40">
      <c r="A7" s="11">
        <v>1</v>
      </c>
      <c r="B7" s="11" t="s">
        <v>36</v>
      </c>
      <c r="C7" s="11" t="s">
        <v>37</v>
      </c>
      <c r="D7" s="11">
        <v>1</v>
      </c>
      <c r="E7" s="12">
        <f>F7+G7</f>
        <v>70</v>
      </c>
      <c r="F7" s="12">
        <v>30</v>
      </c>
      <c r="G7" s="12">
        <v>40</v>
      </c>
      <c r="H7" s="12">
        <f>VLOOKUP(D7,'Chinh sach luong'!$B$7:$N$11,3,1)</f>
        <v>0.40000000000000036</v>
      </c>
      <c r="I7" s="12">
        <f>VLOOKUP(D7,'Chinh sach luong'!$B$7:$N$11,4,1)</f>
        <v>0.1</v>
      </c>
      <c r="J7" s="44">
        <f>VLOOKUP(D7,'Chinh sach luong'!$B$7:$N$11,5,1)</f>
        <v>0.5</v>
      </c>
      <c r="K7" s="44">
        <f>VLOOKUP(D7,'Chinh sach luong'!$B$7:$N$11,6,1)</f>
        <v>0.4</v>
      </c>
      <c r="L7" s="44">
        <f>VLOOKUP(D7,'Chinh sach luong'!$B$7:$N$11,7,1)</f>
        <v>0.5</v>
      </c>
      <c r="M7" s="44">
        <f>VLOOKUP(D7,'Chinh sach luong'!$B$7:$N$11,8,1)</f>
        <v>0.4</v>
      </c>
      <c r="N7" s="44">
        <f>F7*$N$6</f>
        <v>1.5</v>
      </c>
      <c r="O7" s="44">
        <f>G7*$O$6</f>
        <v>4</v>
      </c>
      <c r="P7" s="44">
        <f>E7*$P$6</f>
        <v>7</v>
      </c>
      <c r="Q7" s="12">
        <f>VLOOKUP(D7,'Chinh sach luong'!$B$7:$N$11,12,1)</f>
        <v>0.2</v>
      </c>
      <c r="R7" s="12">
        <f>VLOOKUP(D7,'Chinh sach luong'!$B$7:$N$11,13,1)</f>
        <v>0.75</v>
      </c>
      <c r="S7" s="12"/>
      <c r="T7" s="13">
        <f t="shared" ref="T7" si="0">SUM(H7:S7)</f>
        <v>15.75</v>
      </c>
      <c r="U7" s="14">
        <f>(H7+I7)*$U$6</f>
        <v>8.5000000000000062E-2</v>
      </c>
      <c r="V7" s="15">
        <f>(H7+I7)*$V$6</f>
        <v>4.0000000000000029E-2</v>
      </c>
      <c r="W7" s="14">
        <f>(H7+I7)*$W$6</f>
        <v>1.500000000000001E-2</v>
      </c>
      <c r="X7" s="15">
        <f>(H7+I7)*$X$6</f>
        <v>7.5000000000000049E-3</v>
      </c>
      <c r="Y7" s="14">
        <f>(H7+I7)*$Y$6</f>
        <v>2.5000000000000018E-3</v>
      </c>
      <c r="Z7" s="15">
        <f>(H7+I7)*$Z$6</f>
        <v>0</v>
      </c>
      <c r="AA7" s="14">
        <f>(H7+I7)*$AA$6</f>
        <v>5.0000000000000036E-3</v>
      </c>
      <c r="AB7" s="15">
        <f>(H7+I7)*$AB$6</f>
        <v>5.0000000000000036E-3</v>
      </c>
      <c r="AC7" s="14">
        <f>(H7+I7)*$AC$6</f>
        <v>1.0000000000000007E-2</v>
      </c>
      <c r="AD7" s="15">
        <f>(H7+I7)*$AD$6</f>
        <v>5.0000000000000036E-3</v>
      </c>
      <c r="AE7" s="16">
        <f>T7-V7-X7-Z7-AB7-AD7</f>
        <v>15.692499999999999</v>
      </c>
      <c r="AF7" s="17">
        <v>0.4</v>
      </c>
      <c r="AG7" s="17">
        <v>2</v>
      </c>
      <c r="AH7" s="11">
        <v>0.5</v>
      </c>
      <c r="AI7" s="12">
        <v>1</v>
      </c>
      <c r="AJ7" s="12">
        <v>0.2</v>
      </c>
      <c r="AK7" s="12">
        <f>$AK$6*E7</f>
        <v>0.70000000000000007</v>
      </c>
      <c r="AL7" s="12">
        <v>0.5</v>
      </c>
      <c r="AM7" s="14">
        <v>0</v>
      </c>
      <c r="AN7" s="11">
        <f t="shared" ref="AN7" si="1">T7+SUM(U7:AD7)+SUM(AF7:AM7)</f>
        <v>21.225000000000001</v>
      </c>
    </row>
    <row r="8" spans="1:40">
      <c r="A8" s="11"/>
      <c r="B8" s="11"/>
      <c r="C8" s="11" t="s">
        <v>38</v>
      </c>
      <c r="D8" s="11"/>
      <c r="E8" s="12">
        <f>SUM(E7:E7)</f>
        <v>70</v>
      </c>
      <c r="F8" s="12"/>
      <c r="G8" s="12"/>
      <c r="H8" s="12"/>
      <c r="I8" s="12"/>
      <c r="J8" s="89"/>
      <c r="K8" s="90"/>
      <c r="L8" s="90"/>
      <c r="M8" s="90"/>
      <c r="N8" s="90"/>
      <c r="O8" s="90"/>
      <c r="P8" s="91"/>
      <c r="Q8" s="12"/>
      <c r="R8" s="12"/>
      <c r="S8" s="12"/>
      <c r="T8" s="13">
        <f>SUM(H8:S8)</f>
        <v>0</v>
      </c>
      <c r="U8" s="14">
        <f>(H8+I8)*$U$6</f>
        <v>0</v>
      </c>
      <c r="V8" s="15">
        <f>(H8+I8)*$V$6</f>
        <v>0</v>
      </c>
      <c r="W8" s="14">
        <f>(H8+I8)*$W$6</f>
        <v>0</v>
      </c>
      <c r="X8" s="15">
        <f>(H8+I8)*$X$6</f>
        <v>0</v>
      </c>
      <c r="Y8" s="14">
        <f>(H8+I8)*$Y$6</f>
        <v>0</v>
      </c>
      <c r="Z8" s="15">
        <f>(H8+I8)*$Z$6</f>
        <v>0</v>
      </c>
      <c r="AA8" s="14">
        <f>(H8+I8)*$AA$6</f>
        <v>0</v>
      </c>
      <c r="AB8" s="15">
        <f>(H8+I8)*$AB$6</f>
        <v>0</v>
      </c>
      <c r="AC8" s="14">
        <f>(H8+I8)*$AC$6</f>
        <v>0</v>
      </c>
      <c r="AD8" s="15">
        <f>(H8+I8)*$AD$6</f>
        <v>0</v>
      </c>
      <c r="AE8" s="18">
        <f>T8-L8-V8-X8-Z8-AB8-AD8</f>
        <v>0</v>
      </c>
      <c r="AF8" s="17"/>
      <c r="AG8" s="17"/>
      <c r="AH8" s="11"/>
      <c r="AI8" s="12"/>
      <c r="AJ8" s="12"/>
      <c r="AK8" s="12"/>
      <c r="AL8" s="12"/>
      <c r="AM8" s="14"/>
      <c r="AN8" s="11">
        <f>T8+SUM(U8:AD8)+SUM(AF8:AM8)</f>
        <v>0</v>
      </c>
    </row>
    <row r="9" spans="1:40">
      <c r="A9" s="19"/>
      <c r="B9" s="19"/>
      <c r="C9" s="20" t="s">
        <v>39</v>
      </c>
      <c r="D9" s="19"/>
      <c r="E9" s="21">
        <f>E8</f>
        <v>70</v>
      </c>
      <c r="F9" s="21"/>
      <c r="G9" s="21"/>
      <c r="H9" s="21">
        <f>SUM(H7:H8)</f>
        <v>0.40000000000000036</v>
      </c>
      <c r="I9" s="21">
        <f>SUM(I7:I8)</f>
        <v>0.1</v>
      </c>
      <c r="J9" s="21">
        <f>SUM(J7:J8)</f>
        <v>0.5</v>
      </c>
      <c r="K9" s="22"/>
      <c r="L9" s="22"/>
      <c r="M9" s="22"/>
      <c r="N9" s="22"/>
      <c r="O9" s="22"/>
      <c r="P9" s="22"/>
      <c r="Q9" s="21">
        <f t="shared" ref="Q9:AM9" si="2">SUM(Q7:Q8)</f>
        <v>0.2</v>
      </c>
      <c r="R9" s="21">
        <f t="shared" si="2"/>
        <v>0.75</v>
      </c>
      <c r="S9" s="21">
        <f t="shared" si="2"/>
        <v>0</v>
      </c>
      <c r="T9" s="21">
        <f t="shared" si="2"/>
        <v>15.75</v>
      </c>
      <c r="U9" s="21">
        <f t="shared" si="2"/>
        <v>8.5000000000000062E-2</v>
      </c>
      <c r="V9" s="21">
        <f t="shared" si="2"/>
        <v>4.0000000000000029E-2</v>
      </c>
      <c r="W9" s="21">
        <f t="shared" si="2"/>
        <v>1.500000000000001E-2</v>
      </c>
      <c r="X9" s="21">
        <f t="shared" si="2"/>
        <v>7.5000000000000049E-3</v>
      </c>
      <c r="Y9" s="21">
        <f t="shared" si="2"/>
        <v>2.5000000000000018E-3</v>
      </c>
      <c r="Z9" s="21">
        <f t="shared" si="2"/>
        <v>0</v>
      </c>
      <c r="AA9" s="21">
        <f t="shared" si="2"/>
        <v>5.0000000000000036E-3</v>
      </c>
      <c r="AB9" s="21">
        <f t="shared" si="2"/>
        <v>5.0000000000000036E-3</v>
      </c>
      <c r="AC9" s="21">
        <f t="shared" si="2"/>
        <v>1.0000000000000007E-2</v>
      </c>
      <c r="AD9" s="21">
        <f t="shared" si="2"/>
        <v>5.0000000000000036E-3</v>
      </c>
      <c r="AE9" s="21">
        <f t="shared" si="2"/>
        <v>15.692499999999999</v>
      </c>
      <c r="AF9" s="21">
        <f t="shared" si="2"/>
        <v>0.4</v>
      </c>
      <c r="AG9" s="21">
        <f t="shared" si="2"/>
        <v>2</v>
      </c>
      <c r="AH9" s="21">
        <f t="shared" si="2"/>
        <v>0.5</v>
      </c>
      <c r="AI9" s="21">
        <f t="shared" si="2"/>
        <v>1</v>
      </c>
      <c r="AJ9" s="21">
        <f t="shared" si="2"/>
        <v>0.2</v>
      </c>
      <c r="AK9" s="21">
        <f t="shared" si="2"/>
        <v>0.70000000000000007</v>
      </c>
      <c r="AL9" s="21">
        <f t="shared" si="2"/>
        <v>0.5</v>
      </c>
      <c r="AM9" s="21">
        <f t="shared" si="2"/>
        <v>0</v>
      </c>
      <c r="AN9" s="19"/>
    </row>
    <row r="10" spans="1:40">
      <c r="T10" s="23">
        <f>SUM(T7:T8)</f>
        <v>15.75</v>
      </c>
      <c r="AN10">
        <f>SUM(AN7:AN8)</f>
        <v>21.225000000000001</v>
      </c>
    </row>
    <row r="11" spans="1:40">
      <c r="J11" s="24"/>
      <c r="T11" t="s">
        <v>40</v>
      </c>
    </row>
    <row r="12" spans="1:40">
      <c r="Q12" t="s">
        <v>41</v>
      </c>
      <c r="S12" s="25">
        <f>Y1</f>
        <v>14</v>
      </c>
      <c r="T12" s="19"/>
      <c r="U12" s="19"/>
    </row>
    <row r="13" spans="1:40">
      <c r="Q13" t="s">
        <v>42</v>
      </c>
      <c r="S13" s="25">
        <f>AN10</f>
        <v>21.225000000000001</v>
      </c>
      <c r="T13" s="26">
        <f>S13/S12</f>
        <v>1.5160714285714287</v>
      </c>
      <c r="U13" s="19">
        <f>S12-S13</f>
        <v>-7.2250000000000014</v>
      </c>
    </row>
    <row r="14" spans="1:40">
      <c r="Q14" t="s">
        <v>43</v>
      </c>
      <c r="S14" s="21">
        <f>E8</f>
        <v>70</v>
      </c>
      <c r="T14" s="19" t="s">
        <v>1</v>
      </c>
      <c r="U14" s="19"/>
    </row>
    <row r="15" spans="1:40">
      <c r="Q15" t="s">
        <v>44</v>
      </c>
      <c r="S15" s="21">
        <f>S14-W1</f>
        <v>0</v>
      </c>
      <c r="T15" s="19"/>
      <c r="U15" s="19"/>
    </row>
    <row r="16" spans="1:40">
      <c r="A16" s="83" t="s">
        <v>117</v>
      </c>
    </row>
    <row r="17" spans="1:40" ht="14.25" customHeight="1">
      <c r="A17" s="84" t="s">
        <v>3</v>
      </c>
      <c r="B17" s="86" t="s">
        <v>4</v>
      </c>
      <c r="C17" s="94" t="s">
        <v>5</v>
      </c>
      <c r="D17" s="94" t="s">
        <v>6</v>
      </c>
      <c r="E17" s="84" t="s">
        <v>7</v>
      </c>
      <c r="F17" s="84"/>
      <c r="G17" s="84"/>
      <c r="H17" s="84" t="s">
        <v>8</v>
      </c>
      <c r="I17" s="84"/>
      <c r="J17" s="84" t="s">
        <v>9</v>
      </c>
      <c r="K17" s="84"/>
      <c r="L17" s="84"/>
      <c r="M17" s="84"/>
      <c r="N17" s="84"/>
      <c r="O17" s="84"/>
      <c r="P17" s="84"/>
      <c r="Q17" s="86" t="s">
        <v>11</v>
      </c>
      <c r="R17" s="86" t="s">
        <v>10</v>
      </c>
      <c r="S17" s="86" t="s">
        <v>12</v>
      </c>
      <c r="T17" s="86" t="s">
        <v>13</v>
      </c>
      <c r="U17" s="84" t="s">
        <v>14</v>
      </c>
      <c r="V17" s="84"/>
      <c r="W17" s="84"/>
      <c r="X17" s="84"/>
      <c r="Y17" s="84"/>
      <c r="Z17" s="84"/>
      <c r="AA17" s="84"/>
      <c r="AB17" s="84"/>
      <c r="AC17" s="85" t="s">
        <v>15</v>
      </c>
      <c r="AD17" s="85"/>
      <c r="AE17" s="86" t="s">
        <v>16</v>
      </c>
      <c r="AF17" s="84" t="s">
        <v>17</v>
      </c>
      <c r="AG17" s="84"/>
      <c r="AH17" s="84" t="s">
        <v>18</v>
      </c>
      <c r="AI17" s="84"/>
      <c r="AJ17" s="84"/>
      <c r="AK17" s="84" t="s">
        <v>19</v>
      </c>
      <c r="AL17" s="84"/>
      <c r="AM17" s="84"/>
      <c r="AN17" s="85" t="s">
        <v>20</v>
      </c>
    </row>
    <row r="18" spans="1:40" ht="14.25" customHeight="1">
      <c r="A18" s="84"/>
      <c r="B18" s="87"/>
      <c r="C18" s="96"/>
      <c r="D18" s="96"/>
      <c r="E18" s="84" t="s">
        <v>39</v>
      </c>
      <c r="F18" s="84" t="s">
        <v>69</v>
      </c>
      <c r="G18" s="84" t="s">
        <v>70</v>
      </c>
      <c r="H18" s="84" t="s">
        <v>21</v>
      </c>
      <c r="I18" s="84" t="s">
        <v>22</v>
      </c>
      <c r="J18" s="92" t="s">
        <v>54</v>
      </c>
      <c r="K18" s="92" t="s">
        <v>55</v>
      </c>
      <c r="L18" s="92" t="s">
        <v>56</v>
      </c>
      <c r="M18" s="92" t="s">
        <v>57</v>
      </c>
      <c r="N18" s="45" t="s">
        <v>58</v>
      </c>
      <c r="O18" s="45" t="s">
        <v>59</v>
      </c>
      <c r="P18" s="45" t="s">
        <v>60</v>
      </c>
      <c r="Q18" s="87"/>
      <c r="R18" s="87"/>
      <c r="S18" s="87"/>
      <c r="T18" s="87"/>
      <c r="U18" s="84" t="s">
        <v>24</v>
      </c>
      <c r="V18" s="84"/>
      <c r="W18" s="84" t="s">
        <v>25</v>
      </c>
      <c r="X18" s="84"/>
      <c r="Y18" s="84" t="s">
        <v>26</v>
      </c>
      <c r="Z18" s="84"/>
      <c r="AA18" s="84" t="s">
        <v>27</v>
      </c>
      <c r="AB18" s="84"/>
      <c r="AC18" s="85"/>
      <c r="AD18" s="85"/>
      <c r="AE18" s="87"/>
      <c r="AF18" s="84" t="s">
        <v>28</v>
      </c>
      <c r="AG18" s="84" t="s">
        <v>29</v>
      </c>
      <c r="AH18" s="94" t="s">
        <v>30</v>
      </c>
      <c r="AI18" s="94" t="s">
        <v>31</v>
      </c>
      <c r="AJ18" s="86" t="s">
        <v>32</v>
      </c>
      <c r="AK18" s="7" t="s">
        <v>33</v>
      </c>
      <c r="AL18" s="94" t="s">
        <v>34</v>
      </c>
      <c r="AM18" s="94" t="s">
        <v>35</v>
      </c>
      <c r="AN18" s="85"/>
    </row>
    <row r="19" spans="1:40">
      <c r="A19" s="84"/>
      <c r="B19" s="88"/>
      <c r="C19" s="95"/>
      <c r="D19" s="95"/>
      <c r="E19" s="84"/>
      <c r="F19" s="84"/>
      <c r="G19" s="84"/>
      <c r="H19" s="84"/>
      <c r="I19" s="84"/>
      <c r="J19" s="93"/>
      <c r="K19" s="93"/>
      <c r="L19" s="93"/>
      <c r="M19" s="93"/>
      <c r="N19" s="46">
        <v>0.03</v>
      </c>
      <c r="O19" s="46">
        <v>0.05</v>
      </c>
      <c r="P19" s="46">
        <v>0.05</v>
      </c>
      <c r="Q19" s="88"/>
      <c r="R19" s="88"/>
      <c r="S19" s="88"/>
      <c r="T19" s="88"/>
      <c r="U19" s="8">
        <f>17%</f>
        <v>0.17</v>
      </c>
      <c r="V19" s="8">
        <v>0.08</v>
      </c>
      <c r="W19" s="8">
        <f>3%</f>
        <v>0.03</v>
      </c>
      <c r="X19" s="8">
        <v>1.4999999999999999E-2</v>
      </c>
      <c r="Y19" s="8">
        <v>5.0000000000000001E-3</v>
      </c>
      <c r="Z19" s="8">
        <v>0</v>
      </c>
      <c r="AA19" s="8">
        <f>1%</f>
        <v>0.01</v>
      </c>
      <c r="AB19" s="8">
        <v>0.01</v>
      </c>
      <c r="AC19" s="9">
        <v>0.02</v>
      </c>
      <c r="AD19" s="9">
        <v>0.01</v>
      </c>
      <c r="AE19" s="88"/>
      <c r="AF19" s="84"/>
      <c r="AG19" s="84"/>
      <c r="AH19" s="95"/>
      <c r="AI19" s="95"/>
      <c r="AJ19" s="88"/>
      <c r="AK19" s="10">
        <v>0.01</v>
      </c>
      <c r="AL19" s="95"/>
      <c r="AM19" s="95"/>
      <c r="AN19" s="85"/>
    </row>
    <row r="20" spans="1:40">
      <c r="A20" s="11">
        <v>1</v>
      </c>
      <c r="B20" s="11" t="s">
        <v>36</v>
      </c>
      <c r="C20" s="11" t="s">
        <v>37</v>
      </c>
      <c r="D20" s="11">
        <v>1</v>
      </c>
      <c r="E20" s="12">
        <f>F20+G20</f>
        <v>70</v>
      </c>
      <c r="F20" s="12">
        <v>30</v>
      </c>
      <c r="G20" s="12">
        <v>40</v>
      </c>
      <c r="H20" s="12">
        <v>5</v>
      </c>
      <c r="I20" s="12">
        <v>0</v>
      </c>
      <c r="J20" s="44">
        <f>VLOOKUP(D20,'Chinh sach luong'!$B$7:$N$11,5,1)</f>
        <v>0.5</v>
      </c>
      <c r="K20" s="44">
        <f>VLOOKUP(D20,'Chinh sach luong'!$B$7:$N$11,6,1)</f>
        <v>0.4</v>
      </c>
      <c r="L20" s="44">
        <f>VLOOKUP(D20,'Chinh sach luong'!$B$7:$N$11,7,1)</f>
        <v>0.5</v>
      </c>
      <c r="M20" s="44">
        <f>VLOOKUP(D20,'Chinh sach luong'!$B$7:$N$11,8,1)</f>
        <v>0.4</v>
      </c>
      <c r="N20" s="44">
        <f>F20*$N$19</f>
        <v>0.89999999999999991</v>
      </c>
      <c r="O20" s="44">
        <f>G20*$O$19</f>
        <v>2</v>
      </c>
      <c r="P20" s="44">
        <f>E20*$P$19</f>
        <v>3.5</v>
      </c>
      <c r="Q20" s="12">
        <f>VLOOKUP(D20,'Chinh sach luong'!$B$7:$N$11,12,1)</f>
        <v>0.2</v>
      </c>
      <c r="R20" s="12">
        <f>VLOOKUP(D20,'Chinh sach luong'!$B$7:$N$11,13,1)</f>
        <v>0.75</v>
      </c>
      <c r="S20" s="12"/>
      <c r="T20" s="13">
        <f t="shared" ref="T20" si="3">SUM(H20:S20)</f>
        <v>14.15</v>
      </c>
      <c r="U20" s="14">
        <f>(H20+I20)*$U$6</f>
        <v>0.85000000000000009</v>
      </c>
      <c r="V20" s="15">
        <f>(H20+I20)*$V$6</f>
        <v>0.4</v>
      </c>
      <c r="W20" s="14">
        <f>(H20+I20)*$W$6</f>
        <v>0.15</v>
      </c>
      <c r="X20" s="15">
        <f>(H20+I20)*$X$6</f>
        <v>7.4999999999999997E-2</v>
      </c>
      <c r="Y20" s="14">
        <f>(H20+I20)*$Y$6</f>
        <v>2.5000000000000001E-2</v>
      </c>
      <c r="Z20" s="15">
        <f>(H20+I20)*$Z$6</f>
        <v>0</v>
      </c>
      <c r="AA20" s="14">
        <f>(H20+I20)*$AA$6</f>
        <v>0.05</v>
      </c>
      <c r="AB20" s="15">
        <f>(H20+I20)*$AB$6</f>
        <v>0.05</v>
      </c>
      <c r="AC20" s="14">
        <f>(H20+I20)*$AC$6</f>
        <v>0.1</v>
      </c>
      <c r="AD20" s="15">
        <f>(H20+I20)*$AD$6</f>
        <v>0.05</v>
      </c>
      <c r="AE20" s="16">
        <f>T20-V20-X20-Z20-AB20-AD20</f>
        <v>13.574999999999999</v>
      </c>
      <c r="AF20" s="17">
        <v>0.4</v>
      </c>
      <c r="AG20" s="17">
        <v>2</v>
      </c>
      <c r="AH20" s="11">
        <v>0.5</v>
      </c>
      <c r="AI20" s="12">
        <v>1</v>
      </c>
      <c r="AJ20" s="12">
        <v>0.2</v>
      </c>
      <c r="AK20" s="12">
        <f>$AK$6*E20</f>
        <v>0.70000000000000007</v>
      </c>
      <c r="AL20" s="12">
        <v>0.5</v>
      </c>
      <c r="AM20" s="14">
        <v>0</v>
      </c>
      <c r="AN20" s="11">
        <f t="shared" ref="AN20" si="4">T20+SUM(U20:AD20)+SUM(AF20:AM20)</f>
        <v>21.2</v>
      </c>
    </row>
    <row r="21" spans="1:40">
      <c r="A21" s="11"/>
      <c r="B21" s="11"/>
      <c r="C21" s="11" t="s">
        <v>38</v>
      </c>
      <c r="D21" s="11"/>
      <c r="E21" s="12">
        <f>SUM(E20:E20)</f>
        <v>70</v>
      </c>
      <c r="F21" s="12"/>
      <c r="G21" s="12"/>
      <c r="H21" s="12"/>
      <c r="I21" s="12"/>
      <c r="J21" s="89"/>
      <c r="K21" s="90"/>
      <c r="L21" s="90"/>
      <c r="M21" s="90"/>
      <c r="N21" s="90"/>
      <c r="O21" s="90"/>
      <c r="P21" s="91"/>
      <c r="Q21" s="12"/>
      <c r="R21" s="12"/>
      <c r="S21" s="12"/>
      <c r="T21" s="13">
        <f>SUM(H21:S21)</f>
        <v>0</v>
      </c>
      <c r="U21" s="14">
        <f>(H21+I21)*$U$6</f>
        <v>0</v>
      </c>
      <c r="V21" s="15">
        <f>(H21+I21)*$V$6</f>
        <v>0</v>
      </c>
      <c r="W21" s="14">
        <f>(H21+I21)*$W$6</f>
        <v>0</v>
      </c>
      <c r="X21" s="15">
        <f>(H21+I21)*$X$6</f>
        <v>0</v>
      </c>
      <c r="Y21" s="14">
        <f>(H21+I21)*$Y$6</f>
        <v>0</v>
      </c>
      <c r="Z21" s="15">
        <f>(H21+I21)*$Z$6</f>
        <v>0</v>
      </c>
      <c r="AA21" s="14">
        <f>(H21+I21)*$AA$6</f>
        <v>0</v>
      </c>
      <c r="AB21" s="15">
        <f>(H21+I21)*$AB$6</f>
        <v>0</v>
      </c>
      <c r="AC21" s="14">
        <f>(H21+I21)*$AC$6</f>
        <v>0</v>
      </c>
      <c r="AD21" s="15">
        <f>(H21+I21)*$AD$6</f>
        <v>0</v>
      </c>
      <c r="AE21" s="18">
        <f>T21-L21-V21-X21-Z21-AB21-AD21</f>
        <v>0</v>
      </c>
      <c r="AF21" s="17"/>
      <c r="AG21" s="17"/>
      <c r="AH21" s="11"/>
      <c r="AI21" s="12"/>
      <c r="AJ21" s="12"/>
      <c r="AK21" s="12"/>
      <c r="AL21" s="12"/>
      <c r="AM21" s="14"/>
      <c r="AN21" s="11">
        <f>T21+SUM(U21:AD21)+SUM(AF21:AM21)</f>
        <v>0</v>
      </c>
    </row>
    <row r="22" spans="1:40">
      <c r="A22" s="19"/>
      <c r="B22" s="19"/>
      <c r="C22" s="20" t="s">
        <v>39</v>
      </c>
      <c r="D22" s="19"/>
      <c r="E22" s="21">
        <f>E21</f>
        <v>70</v>
      </c>
      <c r="F22" s="21"/>
      <c r="G22" s="21"/>
      <c r="H22" s="21">
        <f>SUM(H20:H21)</f>
        <v>5</v>
      </c>
      <c r="I22" s="21">
        <f>SUM(I20:I21)</f>
        <v>0</v>
      </c>
      <c r="J22" s="21">
        <f>SUM(J20:J21)</f>
        <v>0.5</v>
      </c>
      <c r="K22" s="22"/>
      <c r="L22" s="22"/>
      <c r="M22" s="22"/>
      <c r="N22" s="22"/>
      <c r="O22" s="22"/>
      <c r="P22" s="22"/>
      <c r="Q22" s="21">
        <f t="shared" ref="Q22:AM22" si="5">SUM(Q20:Q21)</f>
        <v>0.2</v>
      </c>
      <c r="R22" s="21">
        <f t="shared" si="5"/>
        <v>0.75</v>
      </c>
      <c r="S22" s="21">
        <f t="shared" si="5"/>
        <v>0</v>
      </c>
      <c r="T22" s="21">
        <f t="shared" si="5"/>
        <v>14.15</v>
      </c>
      <c r="U22" s="21">
        <f t="shared" si="5"/>
        <v>0.85000000000000009</v>
      </c>
      <c r="V22" s="21">
        <f t="shared" si="5"/>
        <v>0.4</v>
      </c>
      <c r="W22" s="21">
        <f t="shared" si="5"/>
        <v>0.15</v>
      </c>
      <c r="X22" s="21">
        <f t="shared" si="5"/>
        <v>7.4999999999999997E-2</v>
      </c>
      <c r="Y22" s="21">
        <f t="shared" si="5"/>
        <v>2.5000000000000001E-2</v>
      </c>
      <c r="Z22" s="21">
        <f t="shared" si="5"/>
        <v>0</v>
      </c>
      <c r="AA22" s="21">
        <f t="shared" si="5"/>
        <v>0.05</v>
      </c>
      <c r="AB22" s="21">
        <f t="shared" si="5"/>
        <v>0.05</v>
      </c>
      <c r="AC22" s="21">
        <f t="shared" si="5"/>
        <v>0.1</v>
      </c>
      <c r="AD22" s="21">
        <f t="shared" si="5"/>
        <v>0.05</v>
      </c>
      <c r="AE22" s="21">
        <f t="shared" si="5"/>
        <v>13.574999999999999</v>
      </c>
      <c r="AF22" s="21">
        <f t="shared" si="5"/>
        <v>0.4</v>
      </c>
      <c r="AG22" s="21">
        <f t="shared" si="5"/>
        <v>2</v>
      </c>
      <c r="AH22" s="21">
        <f t="shared" si="5"/>
        <v>0.5</v>
      </c>
      <c r="AI22" s="21">
        <f t="shared" si="5"/>
        <v>1</v>
      </c>
      <c r="AJ22" s="21">
        <f t="shared" si="5"/>
        <v>0.2</v>
      </c>
      <c r="AK22" s="21">
        <f t="shared" si="5"/>
        <v>0.70000000000000007</v>
      </c>
      <c r="AL22" s="21">
        <f t="shared" si="5"/>
        <v>0.5</v>
      </c>
      <c r="AM22" s="21">
        <f t="shared" si="5"/>
        <v>0</v>
      </c>
      <c r="AN22" s="19"/>
    </row>
    <row r="23" spans="1:40">
      <c r="T23" s="23">
        <f>SUM(T20:T21)</f>
        <v>14.15</v>
      </c>
      <c r="AN23">
        <f>SUM(AN20:AN21)</f>
        <v>21.2</v>
      </c>
    </row>
    <row r="24" spans="1:40">
      <c r="J24" s="24"/>
      <c r="T24" t="s">
        <v>40</v>
      </c>
    </row>
    <row r="25" spans="1:40">
      <c r="Q25" t="s">
        <v>41</v>
      </c>
      <c r="S25" s="25">
        <f>Y1</f>
        <v>14</v>
      </c>
      <c r="T25" s="19"/>
      <c r="U25" s="19"/>
    </row>
    <row r="26" spans="1:40">
      <c r="Q26" t="s">
        <v>42</v>
      </c>
      <c r="S26" s="25">
        <f>AN23</f>
        <v>21.2</v>
      </c>
      <c r="T26" s="26">
        <f>S26/S25</f>
        <v>1.5142857142857142</v>
      </c>
      <c r="U26" s="19">
        <f>S25-S26</f>
        <v>-7.1999999999999993</v>
      </c>
    </row>
    <row r="27" spans="1:40">
      <c r="Q27" t="s">
        <v>43</v>
      </c>
      <c r="S27" s="21">
        <f>E21</f>
        <v>70</v>
      </c>
      <c r="T27" s="19" t="s">
        <v>1</v>
      </c>
      <c r="U27" s="19"/>
    </row>
    <row r="28" spans="1:40">
      <c r="Q28" t="s">
        <v>44</v>
      </c>
      <c r="S28" s="21">
        <f>S27-W14</f>
        <v>70</v>
      </c>
      <c r="T28" s="19"/>
      <c r="U28" s="19"/>
    </row>
  </sheetData>
  <mergeCells count="80">
    <mergeCell ref="Q4:Q6"/>
    <mergeCell ref="R4:R6"/>
    <mergeCell ref="A1:J1"/>
    <mergeCell ref="K1:P1"/>
    <mergeCell ref="A4:A6"/>
    <mergeCell ref="B4:B6"/>
    <mergeCell ref="C4:C6"/>
    <mergeCell ref="D4:D6"/>
    <mergeCell ref="H4:I4"/>
    <mergeCell ref="J4:P4"/>
    <mergeCell ref="E4:G4"/>
    <mergeCell ref="S4:S6"/>
    <mergeCell ref="T4:T6"/>
    <mergeCell ref="U4:AB4"/>
    <mergeCell ref="AE4:AE6"/>
    <mergeCell ref="AF4:AG4"/>
    <mergeCell ref="AC4:AD5"/>
    <mergeCell ref="Y5:Z5"/>
    <mergeCell ref="AA5:AB5"/>
    <mergeCell ref="U5:V5"/>
    <mergeCell ref="W5:X5"/>
    <mergeCell ref="AH4:AJ4"/>
    <mergeCell ref="AK4:AM4"/>
    <mergeCell ref="AN4:AN6"/>
    <mergeCell ref="AM5:AM6"/>
    <mergeCell ref="AF5:AF6"/>
    <mergeCell ref="AG5:AG6"/>
    <mergeCell ref="AH5:AH6"/>
    <mergeCell ref="AI5:AI6"/>
    <mergeCell ref="AJ5:AJ6"/>
    <mergeCell ref="AL5:AL6"/>
    <mergeCell ref="E5:E6"/>
    <mergeCell ref="F5:F6"/>
    <mergeCell ref="G5:G6"/>
    <mergeCell ref="J8:P8"/>
    <mergeCell ref="J5:J6"/>
    <mergeCell ref="K5:K6"/>
    <mergeCell ref="L5:L6"/>
    <mergeCell ref="M5:M6"/>
    <mergeCell ref="H5:H6"/>
    <mergeCell ref="I5:I6"/>
    <mergeCell ref="H17:I17"/>
    <mergeCell ref="E18:E19"/>
    <mergeCell ref="F18:F19"/>
    <mergeCell ref="G18:G19"/>
    <mergeCell ref="H18:H19"/>
    <mergeCell ref="A17:A19"/>
    <mergeCell ref="B17:B19"/>
    <mergeCell ref="C17:C19"/>
    <mergeCell ref="D17:D19"/>
    <mergeCell ref="E17:G17"/>
    <mergeCell ref="AN17:AN19"/>
    <mergeCell ref="AF18:AF19"/>
    <mergeCell ref="AG18:AG19"/>
    <mergeCell ref="AH18:AH19"/>
    <mergeCell ref="AI18:AI19"/>
    <mergeCell ref="AJ18:AJ19"/>
    <mergeCell ref="AL18:AL19"/>
    <mergeCell ref="AM18:AM19"/>
    <mergeCell ref="AK17:AM17"/>
    <mergeCell ref="J21:P21"/>
    <mergeCell ref="I18:I19"/>
    <mergeCell ref="J18:J19"/>
    <mergeCell ref="K18:K19"/>
    <mergeCell ref="L18:L19"/>
    <mergeCell ref="M18:M19"/>
    <mergeCell ref="Q17:Q19"/>
    <mergeCell ref="R17:R19"/>
    <mergeCell ref="S17:S19"/>
    <mergeCell ref="T17:T19"/>
    <mergeCell ref="U17:AB17"/>
    <mergeCell ref="W18:X18"/>
    <mergeCell ref="Y18:Z18"/>
    <mergeCell ref="AA18:AB18"/>
    <mergeCell ref="U18:V18"/>
    <mergeCell ref="J17:P17"/>
    <mergeCell ref="AC17:AD18"/>
    <mergeCell ref="AE17:AE19"/>
    <mergeCell ref="AF17:AG17"/>
    <mergeCell ref="AH17:AJ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80" zoomScaleNormal="80" zoomScalePageLayoutView="170" workbookViewId="0">
      <pane ySplit="1" topLeftCell="A2" activePane="bottomLeft" state="frozen"/>
      <selection activeCell="A20" sqref="A20:V21"/>
      <selection pane="bottomLeft" sqref="A1:N1"/>
    </sheetView>
  </sheetViews>
  <sheetFormatPr defaultColWidth="10.140625" defaultRowHeight="15.75"/>
  <cols>
    <col min="1" max="3" width="10.140625" style="30"/>
    <col min="4" max="16" width="10.140625" style="27"/>
    <col min="17" max="17" width="10.140625" style="28"/>
    <col min="18" max="24" width="10.140625" style="29"/>
    <col min="25" max="16384" width="10.140625" style="27"/>
  </cols>
  <sheetData>
    <row r="1" spans="1:24" ht="20.25">
      <c r="A1" s="99" t="s">
        <v>53</v>
      </c>
      <c r="B1" s="99"/>
      <c r="C1" s="99"/>
      <c r="D1" s="99"/>
      <c r="E1" s="99"/>
      <c r="F1" s="99"/>
      <c r="G1" s="99"/>
      <c r="H1" s="99"/>
      <c r="I1" s="99"/>
      <c r="J1" s="99"/>
      <c r="K1" s="99"/>
      <c r="L1" s="99"/>
      <c r="M1" s="99"/>
      <c r="N1" s="99"/>
    </row>
    <row r="2" spans="1:24">
      <c r="A2" s="100" t="s">
        <v>45</v>
      </c>
      <c r="B2" s="100"/>
      <c r="C2" s="100"/>
      <c r="D2" s="100"/>
      <c r="E2" s="100"/>
      <c r="F2" s="100"/>
      <c r="G2" s="100"/>
      <c r="H2" s="100"/>
      <c r="I2" s="100"/>
      <c r="J2" s="100"/>
      <c r="K2" s="100"/>
      <c r="L2" s="100"/>
      <c r="M2" s="100"/>
      <c r="N2" s="100"/>
    </row>
    <row r="3" spans="1:24">
      <c r="A3" s="30" t="s">
        <v>46</v>
      </c>
      <c r="G3" s="31"/>
      <c r="H3" s="31"/>
      <c r="I3" s="31"/>
      <c r="J3" s="1" t="s">
        <v>2</v>
      </c>
      <c r="K3" s="31"/>
      <c r="L3" s="31"/>
      <c r="M3" s="31"/>
      <c r="N3" s="31"/>
      <c r="O3" s="31"/>
      <c r="P3" s="31"/>
      <c r="Q3" s="31"/>
      <c r="R3" s="32"/>
      <c r="S3" s="32"/>
      <c r="T3" s="32"/>
      <c r="U3" s="32"/>
      <c r="V3" s="32"/>
      <c r="W3" s="32"/>
    </row>
    <row r="4" spans="1:24">
      <c r="A4" s="82" t="s">
        <v>116</v>
      </c>
      <c r="B4" s="42"/>
      <c r="C4" s="42"/>
      <c r="D4" s="42"/>
      <c r="E4" s="42"/>
      <c r="F4" s="42"/>
      <c r="G4" s="42"/>
      <c r="H4" s="42"/>
      <c r="I4" s="42"/>
      <c r="J4" s="42"/>
      <c r="K4" s="42"/>
      <c r="L4" s="42"/>
      <c r="M4" s="42"/>
      <c r="N4" s="42"/>
    </row>
    <row r="5" spans="1:24">
      <c r="A5" s="103" t="s">
        <v>47</v>
      </c>
      <c r="B5" s="103" t="s">
        <v>6</v>
      </c>
      <c r="C5" s="103" t="s">
        <v>7</v>
      </c>
      <c r="D5" s="101" t="s">
        <v>8</v>
      </c>
      <c r="E5" s="102"/>
      <c r="F5" s="101" t="s">
        <v>9</v>
      </c>
      <c r="G5" s="105"/>
      <c r="H5" s="105"/>
      <c r="I5" s="105"/>
      <c r="J5" s="105"/>
      <c r="K5" s="105"/>
      <c r="L5" s="102"/>
      <c r="M5" s="101" t="s">
        <v>48</v>
      </c>
      <c r="N5" s="102"/>
      <c r="O5" s="32"/>
      <c r="P5" s="32"/>
      <c r="Q5" s="32"/>
      <c r="R5" s="32"/>
      <c r="S5" s="32"/>
      <c r="T5" s="32"/>
      <c r="U5" s="32"/>
      <c r="V5" s="32"/>
      <c r="W5" s="32"/>
      <c r="X5" s="27"/>
    </row>
    <row r="6" spans="1:24" ht="47.25">
      <c r="A6" s="104"/>
      <c r="B6" s="104"/>
      <c r="C6" s="104"/>
      <c r="D6" s="33" t="s">
        <v>21</v>
      </c>
      <c r="E6" s="33" t="s">
        <v>22</v>
      </c>
      <c r="F6" s="33" t="s">
        <v>54</v>
      </c>
      <c r="G6" s="33" t="s">
        <v>55</v>
      </c>
      <c r="H6" s="40" t="s">
        <v>56</v>
      </c>
      <c r="I6" s="40" t="s">
        <v>57</v>
      </c>
      <c r="J6" s="40" t="s">
        <v>58</v>
      </c>
      <c r="K6" s="40" t="s">
        <v>59</v>
      </c>
      <c r="L6" s="40" t="s">
        <v>60</v>
      </c>
      <c r="M6" s="33" t="s">
        <v>11</v>
      </c>
      <c r="N6" s="33" t="s">
        <v>10</v>
      </c>
      <c r="O6" s="32"/>
      <c r="P6" s="32"/>
      <c r="Q6" s="32"/>
      <c r="R6" s="32"/>
      <c r="S6" s="32"/>
      <c r="T6" s="32"/>
      <c r="U6" s="32"/>
      <c r="V6" s="32"/>
      <c r="W6" s="32"/>
      <c r="X6" s="27"/>
    </row>
    <row r="7" spans="1:24">
      <c r="A7" s="34">
        <v>1</v>
      </c>
      <c r="B7" s="41">
        <v>1</v>
      </c>
      <c r="C7" s="41">
        <v>70</v>
      </c>
      <c r="D7" s="41">
        <f>3.25-(SUM(E7:I7)+SUM(M7:N7))</f>
        <v>0.40000000000000036</v>
      </c>
      <c r="E7" s="35">
        <v>0.1</v>
      </c>
      <c r="F7" s="39">
        <v>0.5</v>
      </c>
      <c r="G7" s="39">
        <v>0.4</v>
      </c>
      <c r="H7" s="39">
        <v>0.5</v>
      </c>
      <c r="I7" s="39">
        <v>0.4</v>
      </c>
      <c r="J7" s="43">
        <v>0.05</v>
      </c>
      <c r="K7" s="43">
        <v>0.1</v>
      </c>
      <c r="L7" s="43">
        <v>0.1</v>
      </c>
      <c r="M7" s="39">
        <v>0.2</v>
      </c>
      <c r="N7" s="39">
        <v>0.75</v>
      </c>
      <c r="O7" s="36"/>
      <c r="P7" s="36"/>
      <c r="Q7" s="36"/>
      <c r="R7" s="37"/>
      <c r="S7" s="32"/>
      <c r="T7" s="36"/>
      <c r="U7" s="36"/>
      <c r="V7" s="32"/>
      <c r="W7" s="32"/>
      <c r="X7" s="27"/>
    </row>
    <row r="8" spans="1:24">
      <c r="A8" s="34">
        <v>2</v>
      </c>
      <c r="B8" s="41">
        <v>2</v>
      </c>
      <c r="C8" s="41"/>
      <c r="D8" s="41">
        <v>0.4</v>
      </c>
      <c r="E8" s="35">
        <v>0.2</v>
      </c>
      <c r="F8" s="39">
        <v>0.5</v>
      </c>
      <c r="G8" s="39">
        <v>0.4</v>
      </c>
      <c r="H8" s="39">
        <v>0.5</v>
      </c>
      <c r="I8" s="39">
        <v>0.4</v>
      </c>
      <c r="J8" s="43">
        <v>0.05</v>
      </c>
      <c r="K8" s="43">
        <v>0.1</v>
      </c>
      <c r="L8" s="43">
        <v>0.1</v>
      </c>
      <c r="M8" s="39">
        <v>0.2</v>
      </c>
      <c r="N8" s="39">
        <v>0.75</v>
      </c>
      <c r="O8" s="36"/>
      <c r="P8" s="32"/>
      <c r="Q8" s="36"/>
      <c r="R8" s="36"/>
      <c r="S8" s="32"/>
      <c r="T8" s="32"/>
      <c r="U8" s="32"/>
      <c r="V8" s="32"/>
      <c r="W8" s="32"/>
      <c r="X8" s="27"/>
    </row>
    <row r="9" spans="1:24">
      <c r="A9" s="34">
        <v>3</v>
      </c>
      <c r="B9" s="41">
        <v>3</v>
      </c>
      <c r="C9" s="41"/>
      <c r="D9" s="41">
        <v>0.4</v>
      </c>
      <c r="E9" s="35">
        <v>0.3</v>
      </c>
      <c r="F9" s="39">
        <v>0.5</v>
      </c>
      <c r="G9" s="39">
        <v>0.4</v>
      </c>
      <c r="H9" s="39">
        <v>0.5</v>
      </c>
      <c r="I9" s="39">
        <v>0.4</v>
      </c>
      <c r="J9" s="43">
        <v>0.05</v>
      </c>
      <c r="K9" s="43">
        <v>0.1</v>
      </c>
      <c r="L9" s="43">
        <v>0.1</v>
      </c>
      <c r="M9" s="39">
        <v>0.2</v>
      </c>
      <c r="N9" s="39">
        <v>0.75</v>
      </c>
      <c r="O9" s="29"/>
      <c r="P9" s="29"/>
      <c r="Q9" s="29"/>
      <c r="X9" s="27"/>
    </row>
    <row r="10" spans="1:24" ht="15" customHeight="1">
      <c r="A10" s="38">
        <v>4</v>
      </c>
      <c r="B10" s="41">
        <v>4</v>
      </c>
      <c r="C10" s="41"/>
      <c r="D10" s="41">
        <v>0.4</v>
      </c>
      <c r="E10" s="35">
        <v>0.4</v>
      </c>
      <c r="F10" s="39">
        <v>0.5</v>
      </c>
      <c r="G10" s="39">
        <v>0.4</v>
      </c>
      <c r="H10" s="39">
        <v>0.5</v>
      </c>
      <c r="I10" s="39">
        <v>0.4</v>
      </c>
      <c r="J10" s="43">
        <v>0.05</v>
      </c>
      <c r="K10" s="43">
        <v>0.1</v>
      </c>
      <c r="L10" s="43">
        <v>0.1</v>
      </c>
      <c r="M10" s="39">
        <v>0.2</v>
      </c>
      <c r="N10" s="39">
        <v>0.75</v>
      </c>
      <c r="O10" s="29"/>
      <c r="P10" s="29"/>
      <c r="Q10" s="29"/>
      <c r="X10" s="27"/>
    </row>
    <row r="11" spans="1:24">
      <c r="A11" s="34">
        <v>5</v>
      </c>
      <c r="B11" s="41">
        <v>5</v>
      </c>
      <c r="C11" s="41"/>
      <c r="D11" s="41">
        <v>0.4</v>
      </c>
      <c r="E11" s="35">
        <v>0.5</v>
      </c>
      <c r="F11" s="39">
        <v>0.5</v>
      </c>
      <c r="G11" s="39">
        <v>0.4</v>
      </c>
      <c r="H11" s="39">
        <v>0.5</v>
      </c>
      <c r="I11" s="39">
        <v>0.4</v>
      </c>
      <c r="J11" s="43">
        <v>0.05</v>
      </c>
      <c r="K11" s="43">
        <v>0.1</v>
      </c>
      <c r="L11" s="43">
        <v>0.1</v>
      </c>
      <c r="M11" s="39">
        <v>0.2</v>
      </c>
      <c r="N11" s="39">
        <v>0.75</v>
      </c>
      <c r="O11" s="29"/>
      <c r="P11" s="29"/>
      <c r="Q11" s="29"/>
      <c r="X11" s="27"/>
    </row>
    <row r="12" spans="1:24" ht="13.5" customHeight="1">
      <c r="Q12" s="27"/>
      <c r="R12" s="27"/>
      <c r="S12" s="27"/>
      <c r="T12" s="27"/>
      <c r="U12" s="27"/>
      <c r="V12" s="27"/>
      <c r="W12" s="27"/>
      <c r="X12" s="27"/>
    </row>
    <row r="13" spans="1:24">
      <c r="A13" s="83" t="s">
        <v>117</v>
      </c>
    </row>
    <row r="14" spans="1:24">
      <c r="A14" s="103" t="s">
        <v>47</v>
      </c>
      <c r="B14" s="103" t="s">
        <v>6</v>
      </c>
      <c r="C14" s="103" t="s">
        <v>7</v>
      </c>
      <c r="D14" s="101" t="s">
        <v>8</v>
      </c>
      <c r="E14" s="102"/>
      <c r="F14" s="101" t="s">
        <v>9</v>
      </c>
      <c r="G14" s="105"/>
      <c r="H14" s="105"/>
      <c r="I14" s="105"/>
      <c r="J14" s="105"/>
      <c r="K14" s="105"/>
      <c r="L14" s="102"/>
      <c r="M14" s="101" t="s">
        <v>48</v>
      </c>
      <c r="N14" s="102"/>
      <c r="O14" s="32"/>
      <c r="P14" s="32"/>
      <c r="Q14" s="32"/>
      <c r="R14" s="32"/>
      <c r="S14" s="32"/>
      <c r="T14" s="32"/>
      <c r="U14" s="32"/>
      <c r="V14" s="32"/>
      <c r="W14" s="32"/>
      <c r="X14" s="27"/>
    </row>
    <row r="15" spans="1:24" ht="47.25">
      <c r="A15" s="104"/>
      <c r="B15" s="104"/>
      <c r="C15" s="104"/>
      <c r="D15" s="33" t="s">
        <v>21</v>
      </c>
      <c r="E15" s="33" t="s">
        <v>22</v>
      </c>
      <c r="F15" s="33" t="s">
        <v>54</v>
      </c>
      <c r="G15" s="33" t="s">
        <v>55</v>
      </c>
      <c r="H15" s="40" t="s">
        <v>56</v>
      </c>
      <c r="I15" s="40" t="s">
        <v>57</v>
      </c>
      <c r="J15" s="40" t="s">
        <v>58</v>
      </c>
      <c r="K15" s="40" t="s">
        <v>59</v>
      </c>
      <c r="L15" s="40" t="s">
        <v>60</v>
      </c>
      <c r="M15" s="33" t="s">
        <v>11</v>
      </c>
      <c r="N15" s="33" t="s">
        <v>10</v>
      </c>
      <c r="O15" s="32"/>
      <c r="P15" s="32"/>
      <c r="Q15" s="32"/>
      <c r="R15" s="32"/>
      <c r="S15" s="32"/>
      <c r="T15" s="32"/>
      <c r="U15" s="32"/>
      <c r="V15" s="32"/>
      <c r="W15" s="32"/>
      <c r="X15" s="27"/>
    </row>
    <row r="16" spans="1:24">
      <c r="A16" s="34">
        <v>1</v>
      </c>
      <c r="B16" s="41">
        <v>1</v>
      </c>
      <c r="C16" s="41">
        <v>70</v>
      </c>
      <c r="D16" s="41">
        <v>5</v>
      </c>
      <c r="E16" s="35">
        <v>0</v>
      </c>
      <c r="F16" s="39">
        <v>0.5</v>
      </c>
      <c r="G16" s="39">
        <v>0.4</v>
      </c>
      <c r="H16" s="39">
        <v>0.5</v>
      </c>
      <c r="I16" s="39">
        <v>0.4</v>
      </c>
      <c r="J16" s="43">
        <v>0.03</v>
      </c>
      <c r="K16" s="43">
        <v>0.05</v>
      </c>
      <c r="L16" s="43">
        <v>0.05</v>
      </c>
      <c r="M16" s="39">
        <v>0.2</v>
      </c>
      <c r="N16" s="39">
        <v>0.75</v>
      </c>
      <c r="O16" s="36"/>
      <c r="P16" s="36"/>
      <c r="Q16" s="36"/>
      <c r="R16" s="37"/>
      <c r="S16" s="32"/>
      <c r="T16" s="36"/>
      <c r="U16" s="36"/>
      <c r="V16" s="32"/>
      <c r="W16" s="32"/>
      <c r="X16" s="27"/>
    </row>
    <row r="17" spans="1:24">
      <c r="A17" s="34">
        <v>2</v>
      </c>
      <c r="B17" s="41">
        <v>2</v>
      </c>
      <c r="C17" s="41">
        <v>90</v>
      </c>
      <c r="D17" s="41">
        <v>5</v>
      </c>
      <c r="E17" s="35">
        <v>0.5</v>
      </c>
      <c r="F17" s="39">
        <v>0.5</v>
      </c>
      <c r="G17" s="39">
        <v>0.4</v>
      </c>
      <c r="H17" s="39">
        <v>0.5</v>
      </c>
      <c r="I17" s="39">
        <v>0.4</v>
      </c>
      <c r="J17" s="43">
        <v>0.04</v>
      </c>
      <c r="K17" s="43">
        <v>0.06</v>
      </c>
      <c r="L17" s="43">
        <v>0.06</v>
      </c>
      <c r="M17" s="39">
        <v>0.2</v>
      </c>
      <c r="N17" s="39">
        <v>0.75</v>
      </c>
      <c r="O17" s="36"/>
      <c r="P17" s="32"/>
      <c r="Q17" s="36"/>
      <c r="R17" s="36"/>
      <c r="S17" s="32"/>
      <c r="T17" s="32"/>
      <c r="U17" s="32"/>
      <c r="V17" s="32"/>
      <c r="W17" s="32"/>
      <c r="X17" s="27"/>
    </row>
    <row r="18" spans="1:24">
      <c r="A18" s="34">
        <v>3</v>
      </c>
      <c r="B18" s="41">
        <v>3</v>
      </c>
      <c r="C18" s="41">
        <v>110</v>
      </c>
      <c r="D18" s="41">
        <v>5</v>
      </c>
      <c r="E18" s="35">
        <v>1</v>
      </c>
      <c r="F18" s="39">
        <v>0.5</v>
      </c>
      <c r="G18" s="39">
        <v>0.4</v>
      </c>
      <c r="H18" s="39">
        <v>0.5</v>
      </c>
      <c r="I18" s="39">
        <v>0.4</v>
      </c>
      <c r="J18" s="43">
        <v>0.05</v>
      </c>
      <c r="K18" s="43">
        <v>7.0000000000000007E-2</v>
      </c>
      <c r="L18" s="43">
        <v>7.0000000000000007E-2</v>
      </c>
      <c r="M18" s="39">
        <v>0.2</v>
      </c>
      <c r="N18" s="39">
        <v>0.75</v>
      </c>
      <c r="O18" s="29"/>
      <c r="P18" s="29"/>
      <c r="Q18" s="29"/>
      <c r="X18" s="27"/>
    </row>
    <row r="19" spans="1:24" ht="15" customHeight="1">
      <c r="A19" s="38">
        <v>4</v>
      </c>
      <c r="B19" s="41">
        <v>4</v>
      </c>
      <c r="C19" s="41">
        <v>130</v>
      </c>
      <c r="D19" s="41">
        <v>5</v>
      </c>
      <c r="E19" s="35">
        <v>1.5</v>
      </c>
      <c r="F19" s="39">
        <v>0.5</v>
      </c>
      <c r="G19" s="39">
        <v>0.4</v>
      </c>
      <c r="H19" s="39">
        <v>0.5</v>
      </c>
      <c r="I19" s="39">
        <v>0.4</v>
      </c>
      <c r="J19" s="43">
        <v>0.06</v>
      </c>
      <c r="K19" s="43">
        <v>0.08</v>
      </c>
      <c r="L19" s="43">
        <v>0.08</v>
      </c>
      <c r="M19" s="39">
        <v>0.2</v>
      </c>
      <c r="N19" s="39">
        <v>0.75</v>
      </c>
      <c r="O19" s="29"/>
      <c r="P19" s="29"/>
      <c r="Q19" s="29"/>
      <c r="X19" s="27"/>
    </row>
    <row r="20" spans="1:24">
      <c r="A20" s="34">
        <v>5</v>
      </c>
      <c r="B20" s="41">
        <v>5</v>
      </c>
      <c r="C20" s="41">
        <v>150</v>
      </c>
      <c r="D20" s="41">
        <v>5</v>
      </c>
      <c r="E20" s="35">
        <v>2</v>
      </c>
      <c r="F20" s="39">
        <v>0.5</v>
      </c>
      <c r="G20" s="39">
        <v>0.4</v>
      </c>
      <c r="H20" s="39">
        <v>0.5</v>
      </c>
      <c r="I20" s="39">
        <v>0.4</v>
      </c>
      <c r="J20" s="43">
        <v>7.0000000000000007E-2</v>
      </c>
      <c r="K20" s="43">
        <v>0.09</v>
      </c>
      <c r="L20" s="43">
        <v>0.09</v>
      </c>
      <c r="M20" s="39">
        <v>0.2</v>
      </c>
      <c r="N20" s="39">
        <v>0.75</v>
      </c>
      <c r="O20" s="29"/>
      <c r="P20" s="29"/>
      <c r="Q20" s="29"/>
      <c r="X20" s="27"/>
    </row>
    <row r="21" spans="1:24">
      <c r="A21" s="30" t="s">
        <v>61</v>
      </c>
      <c r="R21" s="27"/>
      <c r="S21" s="27"/>
      <c r="T21" s="27"/>
      <c r="U21" s="27"/>
      <c r="V21" s="27"/>
      <c r="W21" s="27"/>
    </row>
    <row r="22" spans="1:24">
      <c r="A22" s="30" t="s">
        <v>51</v>
      </c>
      <c r="R22" s="27"/>
      <c r="S22" s="27"/>
      <c r="T22" s="27"/>
      <c r="U22" s="27"/>
      <c r="V22" s="27"/>
      <c r="W22" s="27"/>
    </row>
    <row r="23" spans="1:24">
      <c r="B23" t="s">
        <v>62</v>
      </c>
      <c r="R23" s="27"/>
      <c r="S23" s="27"/>
      <c r="T23" s="27"/>
      <c r="U23" s="27"/>
      <c r="V23" s="27"/>
      <c r="W23" s="27"/>
    </row>
    <row r="24" spans="1:24">
      <c r="B24" t="s">
        <v>63</v>
      </c>
      <c r="R24" s="27"/>
      <c r="S24" s="27"/>
      <c r="T24" s="27"/>
      <c r="U24" s="27"/>
      <c r="V24" s="27"/>
      <c r="W24" s="27"/>
    </row>
    <row r="25" spans="1:24">
      <c r="B25" t="s">
        <v>64</v>
      </c>
      <c r="R25" s="27"/>
      <c r="S25" s="27"/>
      <c r="T25" s="27"/>
      <c r="U25" s="27"/>
      <c r="V25" s="27"/>
      <c r="W25" s="27"/>
    </row>
    <row r="26" spans="1:24">
      <c r="B26" t="s">
        <v>65</v>
      </c>
      <c r="R26" s="27"/>
      <c r="S26" s="27"/>
      <c r="T26" s="27"/>
      <c r="U26" s="27"/>
      <c r="V26" s="27"/>
      <c r="W26" s="27"/>
    </row>
    <row r="27" spans="1:24">
      <c r="B27" t="s">
        <v>66</v>
      </c>
      <c r="R27" s="27"/>
      <c r="S27" s="27"/>
      <c r="T27" s="27"/>
      <c r="U27" s="27"/>
      <c r="V27" s="27"/>
      <c r="W27" s="27"/>
    </row>
    <row r="28" spans="1:24">
      <c r="B28" t="s">
        <v>67</v>
      </c>
      <c r="R28" s="27"/>
      <c r="S28" s="27"/>
      <c r="T28" s="27"/>
      <c r="U28" s="27"/>
      <c r="V28" s="27"/>
      <c r="W28" s="27"/>
    </row>
    <row r="29" spans="1:24">
      <c r="B29" t="s">
        <v>68</v>
      </c>
      <c r="R29" s="27"/>
      <c r="S29" s="27"/>
      <c r="T29" s="27"/>
      <c r="U29" s="27"/>
      <c r="V29" s="27"/>
      <c r="W29" s="27"/>
    </row>
    <row r="31" spans="1:24" ht="13.5" customHeight="1">
      <c r="Q31" s="27"/>
      <c r="R31" s="27"/>
      <c r="S31" s="27"/>
      <c r="T31" s="27"/>
      <c r="U31" s="27"/>
      <c r="V31" s="27"/>
      <c r="W31" s="27"/>
      <c r="X31" s="27"/>
    </row>
    <row r="32" spans="1:24">
      <c r="F32" s="100" t="s">
        <v>52</v>
      </c>
      <c r="G32" s="100"/>
      <c r="H32" s="100"/>
      <c r="I32" s="42"/>
      <c r="J32" s="42"/>
      <c r="K32" s="42"/>
      <c r="L32" s="42"/>
      <c r="M32" s="42"/>
    </row>
    <row r="37" spans="6:13">
      <c r="F37" s="100"/>
      <c r="G37" s="100"/>
      <c r="H37" s="100"/>
      <c r="I37" s="42"/>
      <c r="J37" s="42"/>
      <c r="K37" s="42"/>
      <c r="L37" s="42"/>
      <c r="M37" s="42"/>
    </row>
  </sheetData>
  <mergeCells count="16">
    <mergeCell ref="A1:N1"/>
    <mergeCell ref="A2:N2"/>
    <mergeCell ref="F37:H37"/>
    <mergeCell ref="D5:E5"/>
    <mergeCell ref="B5:B6"/>
    <mergeCell ref="A5:A6"/>
    <mergeCell ref="M5:N5"/>
    <mergeCell ref="F5:L5"/>
    <mergeCell ref="C5:C6"/>
    <mergeCell ref="F32:H32"/>
    <mergeCell ref="D14:E14"/>
    <mergeCell ref="A14:A15"/>
    <mergeCell ref="B14:B15"/>
    <mergeCell ref="C14:C15"/>
    <mergeCell ref="F14:L14"/>
    <mergeCell ref="M14:N14"/>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tabSelected="1" zoomScale="80" zoomScaleNormal="80" zoomScaleSheetLayoutView="91" workbookViewId="0">
      <selection activeCell="G21" sqref="G21"/>
    </sheetView>
  </sheetViews>
  <sheetFormatPr defaultRowHeight="15"/>
  <cols>
    <col min="1" max="1" width="3.5703125" style="48" customWidth="1"/>
    <col min="2" max="2" width="5.42578125" style="48" customWidth="1"/>
    <col min="3" max="3" width="6.42578125" style="48" customWidth="1"/>
    <col min="4" max="4" width="19.5703125" style="49" customWidth="1"/>
    <col min="5" max="5" width="7.28515625" style="48" customWidth="1"/>
    <col min="6" max="6" width="8.140625" style="48" customWidth="1"/>
    <col min="7" max="7" width="32.5703125" style="48" customWidth="1"/>
    <col min="8" max="8" width="9" style="48" customWidth="1"/>
    <col min="9" max="9" width="7.85546875" style="48" customWidth="1"/>
    <col min="10" max="10" width="7" style="48" customWidth="1"/>
    <col min="11" max="11" width="11.42578125" style="48" customWidth="1"/>
    <col min="12" max="12" width="19.42578125" style="48" customWidth="1"/>
    <col min="13" max="13" width="9.42578125" style="48" bestFit="1" customWidth="1"/>
    <col min="14" max="17" width="7.7109375" style="48" customWidth="1"/>
    <col min="18" max="252" width="9" style="48"/>
    <col min="253" max="253" width="3.5703125" style="48" bestFit="1" customWidth="1"/>
    <col min="254" max="254" width="9" style="48"/>
    <col min="255" max="255" width="6.85546875" style="48" customWidth="1"/>
    <col min="256" max="256" width="23" style="48" customWidth="1"/>
    <col min="257" max="258" width="9" style="48" customWidth="1"/>
    <col min="259" max="259" width="13" style="48" customWidth="1"/>
    <col min="260" max="261" width="9" style="48"/>
    <col min="262" max="262" width="11.42578125" style="48" customWidth="1"/>
    <col min="263" max="264" width="16.140625" style="48" customWidth="1"/>
    <col min="265" max="265" width="9.42578125" style="48" customWidth="1"/>
    <col min="266" max="266" width="9.140625" style="48" customWidth="1"/>
    <col min="267" max="267" width="6.7109375" style="48" bestFit="1" customWidth="1"/>
    <col min="268" max="268" width="7.7109375" style="48" customWidth="1"/>
    <col min="269" max="270" width="8.42578125" style="48" customWidth="1"/>
    <col min="271" max="271" width="9" style="48" customWidth="1"/>
    <col min="272" max="272" width="9.140625" style="48" customWidth="1"/>
    <col min="273" max="273" width="13.28515625" style="48" customWidth="1"/>
    <col min="274" max="508" width="9" style="48"/>
    <col min="509" max="509" width="3.5703125" style="48" bestFit="1" customWidth="1"/>
    <col min="510" max="510" width="9" style="48"/>
    <col min="511" max="511" width="6.85546875" style="48" customWidth="1"/>
    <col min="512" max="512" width="23" style="48" customWidth="1"/>
    <col min="513" max="514" width="9" style="48" customWidth="1"/>
    <col min="515" max="515" width="13" style="48" customWidth="1"/>
    <col min="516" max="517" width="9" style="48"/>
    <col min="518" max="518" width="11.42578125" style="48" customWidth="1"/>
    <col min="519" max="520" width="16.140625" style="48" customWidth="1"/>
    <col min="521" max="521" width="9.42578125" style="48" customWidth="1"/>
    <col min="522" max="522" width="9.140625" style="48" customWidth="1"/>
    <col min="523" max="523" width="6.7109375" style="48" bestFit="1" customWidth="1"/>
    <col min="524" max="524" width="7.7109375" style="48" customWidth="1"/>
    <col min="525" max="526" width="8.42578125" style="48" customWidth="1"/>
    <col min="527" max="527" width="9" style="48" customWidth="1"/>
    <col min="528" max="528" width="9.140625" style="48" customWidth="1"/>
    <col min="529" max="529" width="13.28515625" style="48" customWidth="1"/>
    <col min="530" max="764" width="9" style="48"/>
    <col min="765" max="765" width="3.5703125" style="48" bestFit="1" customWidth="1"/>
    <col min="766" max="766" width="9" style="48"/>
    <col min="767" max="767" width="6.85546875" style="48" customWidth="1"/>
    <col min="768" max="768" width="23" style="48" customWidth="1"/>
    <col min="769" max="770" width="9" style="48" customWidth="1"/>
    <col min="771" max="771" width="13" style="48" customWidth="1"/>
    <col min="772" max="773" width="9" style="48"/>
    <col min="774" max="774" width="11.42578125" style="48" customWidth="1"/>
    <col min="775" max="776" width="16.140625" style="48" customWidth="1"/>
    <col min="777" max="777" width="9.42578125" style="48" customWidth="1"/>
    <col min="778" max="778" width="9.140625" style="48" customWidth="1"/>
    <col min="779" max="779" width="6.7109375" style="48" bestFit="1" customWidth="1"/>
    <col min="780" max="780" width="7.7109375" style="48" customWidth="1"/>
    <col min="781" max="782" width="8.42578125" style="48" customWidth="1"/>
    <col min="783" max="783" width="9" style="48" customWidth="1"/>
    <col min="784" max="784" width="9.140625" style="48" customWidth="1"/>
    <col min="785" max="785" width="13.28515625" style="48" customWidth="1"/>
    <col min="786" max="1020" width="9" style="48"/>
    <col min="1021" max="1021" width="3.5703125" style="48" bestFit="1" customWidth="1"/>
    <col min="1022" max="1022" width="9" style="48"/>
    <col min="1023" max="1023" width="6.85546875" style="48" customWidth="1"/>
    <col min="1024" max="1024" width="23" style="48" customWidth="1"/>
    <col min="1025" max="1026" width="9" style="48" customWidth="1"/>
    <col min="1027" max="1027" width="13" style="48" customWidth="1"/>
    <col min="1028" max="1029" width="9" style="48"/>
    <col min="1030" max="1030" width="11.42578125" style="48" customWidth="1"/>
    <col min="1031" max="1032" width="16.140625" style="48" customWidth="1"/>
    <col min="1033" max="1033" width="9.42578125" style="48" customWidth="1"/>
    <col min="1034" max="1034" width="9.140625" style="48" customWidth="1"/>
    <col min="1035" max="1035" width="6.7109375" style="48" bestFit="1" customWidth="1"/>
    <col min="1036" max="1036" width="7.7109375" style="48" customWidth="1"/>
    <col min="1037" max="1038" width="8.42578125" style="48" customWidth="1"/>
    <col min="1039" max="1039" width="9" style="48" customWidth="1"/>
    <col min="1040" max="1040" width="9.140625" style="48" customWidth="1"/>
    <col min="1041" max="1041" width="13.28515625" style="48" customWidth="1"/>
    <col min="1042" max="1276" width="9" style="48"/>
    <col min="1277" max="1277" width="3.5703125" style="48" bestFit="1" customWidth="1"/>
    <col min="1278" max="1278" width="9" style="48"/>
    <col min="1279" max="1279" width="6.85546875" style="48" customWidth="1"/>
    <col min="1280" max="1280" width="23" style="48" customWidth="1"/>
    <col min="1281" max="1282" width="9" style="48" customWidth="1"/>
    <col min="1283" max="1283" width="13" style="48" customWidth="1"/>
    <col min="1284" max="1285" width="9" style="48"/>
    <col min="1286" max="1286" width="11.42578125" style="48" customWidth="1"/>
    <col min="1287" max="1288" width="16.140625" style="48" customWidth="1"/>
    <col min="1289" max="1289" width="9.42578125" style="48" customWidth="1"/>
    <col min="1290" max="1290" width="9.140625" style="48" customWidth="1"/>
    <col min="1291" max="1291" width="6.7109375" style="48" bestFit="1" customWidth="1"/>
    <col min="1292" max="1292" width="7.7109375" style="48" customWidth="1"/>
    <col min="1293" max="1294" width="8.42578125" style="48" customWidth="1"/>
    <col min="1295" max="1295" width="9" style="48" customWidth="1"/>
    <col min="1296" max="1296" width="9.140625" style="48" customWidth="1"/>
    <col min="1297" max="1297" width="13.28515625" style="48" customWidth="1"/>
    <col min="1298" max="1532" width="9" style="48"/>
    <col min="1533" max="1533" width="3.5703125" style="48" bestFit="1" customWidth="1"/>
    <col min="1534" max="1534" width="9" style="48"/>
    <col min="1535" max="1535" width="6.85546875" style="48" customWidth="1"/>
    <col min="1536" max="1536" width="23" style="48" customWidth="1"/>
    <col min="1537" max="1538" width="9" style="48" customWidth="1"/>
    <col min="1539" max="1539" width="13" style="48" customWidth="1"/>
    <col min="1540" max="1541" width="9" style="48"/>
    <col min="1542" max="1542" width="11.42578125" style="48" customWidth="1"/>
    <col min="1543" max="1544" width="16.140625" style="48" customWidth="1"/>
    <col min="1545" max="1545" width="9.42578125" style="48" customWidth="1"/>
    <col min="1546" max="1546" width="9.140625" style="48" customWidth="1"/>
    <col min="1547" max="1547" width="6.7109375" style="48" bestFit="1" customWidth="1"/>
    <col min="1548" max="1548" width="7.7109375" style="48" customWidth="1"/>
    <col min="1549" max="1550" width="8.42578125" style="48" customWidth="1"/>
    <col min="1551" max="1551" width="9" style="48" customWidth="1"/>
    <col min="1552" max="1552" width="9.140625" style="48" customWidth="1"/>
    <col min="1553" max="1553" width="13.28515625" style="48" customWidth="1"/>
    <col min="1554" max="1788" width="9" style="48"/>
    <col min="1789" max="1789" width="3.5703125" style="48" bestFit="1" customWidth="1"/>
    <col min="1790" max="1790" width="9" style="48"/>
    <col min="1791" max="1791" width="6.85546875" style="48" customWidth="1"/>
    <col min="1792" max="1792" width="23" style="48" customWidth="1"/>
    <col min="1793" max="1794" width="9" style="48" customWidth="1"/>
    <col min="1795" max="1795" width="13" style="48" customWidth="1"/>
    <col min="1796" max="1797" width="9" style="48"/>
    <col min="1798" max="1798" width="11.42578125" style="48" customWidth="1"/>
    <col min="1799" max="1800" width="16.140625" style="48" customWidth="1"/>
    <col min="1801" max="1801" width="9.42578125" style="48" customWidth="1"/>
    <col min="1802" max="1802" width="9.140625" style="48" customWidth="1"/>
    <col min="1803" max="1803" width="6.7109375" style="48" bestFit="1" customWidth="1"/>
    <col min="1804" max="1804" width="7.7109375" style="48" customWidth="1"/>
    <col min="1805" max="1806" width="8.42578125" style="48" customWidth="1"/>
    <col min="1807" max="1807" width="9" style="48" customWidth="1"/>
    <col min="1808" max="1808" width="9.140625" style="48" customWidth="1"/>
    <col min="1809" max="1809" width="13.28515625" style="48" customWidth="1"/>
    <col min="1810" max="2044" width="9" style="48"/>
    <col min="2045" max="2045" width="3.5703125" style="48" bestFit="1" customWidth="1"/>
    <col min="2046" max="2046" width="9" style="48"/>
    <col min="2047" max="2047" width="6.85546875" style="48" customWidth="1"/>
    <col min="2048" max="2048" width="23" style="48" customWidth="1"/>
    <col min="2049" max="2050" width="9" style="48" customWidth="1"/>
    <col min="2051" max="2051" width="13" style="48" customWidth="1"/>
    <col min="2052" max="2053" width="9" style="48"/>
    <col min="2054" max="2054" width="11.42578125" style="48" customWidth="1"/>
    <col min="2055" max="2056" width="16.140625" style="48" customWidth="1"/>
    <col min="2057" max="2057" width="9.42578125" style="48" customWidth="1"/>
    <col min="2058" max="2058" width="9.140625" style="48" customWidth="1"/>
    <col min="2059" max="2059" width="6.7109375" style="48" bestFit="1" customWidth="1"/>
    <col min="2060" max="2060" width="7.7109375" style="48" customWidth="1"/>
    <col min="2061" max="2062" width="8.42578125" style="48" customWidth="1"/>
    <col min="2063" max="2063" width="9" style="48" customWidth="1"/>
    <col min="2064" max="2064" width="9.140625" style="48" customWidth="1"/>
    <col min="2065" max="2065" width="13.28515625" style="48" customWidth="1"/>
    <col min="2066" max="2300" width="9" style="48"/>
    <col min="2301" max="2301" width="3.5703125" style="48" bestFit="1" customWidth="1"/>
    <col min="2302" max="2302" width="9" style="48"/>
    <col min="2303" max="2303" width="6.85546875" style="48" customWidth="1"/>
    <col min="2304" max="2304" width="23" style="48" customWidth="1"/>
    <col min="2305" max="2306" width="9" style="48" customWidth="1"/>
    <col min="2307" max="2307" width="13" style="48" customWidth="1"/>
    <col min="2308" max="2309" width="9" style="48"/>
    <col min="2310" max="2310" width="11.42578125" style="48" customWidth="1"/>
    <col min="2311" max="2312" width="16.140625" style="48" customWidth="1"/>
    <col min="2313" max="2313" width="9.42578125" style="48" customWidth="1"/>
    <col min="2314" max="2314" width="9.140625" style="48" customWidth="1"/>
    <col min="2315" max="2315" width="6.7109375" style="48" bestFit="1" customWidth="1"/>
    <col min="2316" max="2316" width="7.7109375" style="48" customWidth="1"/>
    <col min="2317" max="2318" width="8.42578125" style="48" customWidth="1"/>
    <col min="2319" max="2319" width="9" style="48" customWidth="1"/>
    <col min="2320" max="2320" width="9.140625" style="48" customWidth="1"/>
    <col min="2321" max="2321" width="13.28515625" style="48" customWidth="1"/>
    <col min="2322" max="2556" width="9" style="48"/>
    <col min="2557" max="2557" width="3.5703125" style="48" bestFit="1" customWidth="1"/>
    <col min="2558" max="2558" width="9" style="48"/>
    <col min="2559" max="2559" width="6.85546875" style="48" customWidth="1"/>
    <col min="2560" max="2560" width="23" style="48" customWidth="1"/>
    <col min="2561" max="2562" width="9" style="48" customWidth="1"/>
    <col min="2563" max="2563" width="13" style="48" customWidth="1"/>
    <col min="2564" max="2565" width="9" style="48"/>
    <col min="2566" max="2566" width="11.42578125" style="48" customWidth="1"/>
    <col min="2567" max="2568" width="16.140625" style="48" customWidth="1"/>
    <col min="2569" max="2569" width="9.42578125" style="48" customWidth="1"/>
    <col min="2570" max="2570" width="9.140625" style="48" customWidth="1"/>
    <col min="2571" max="2571" width="6.7109375" style="48" bestFit="1" customWidth="1"/>
    <col min="2572" max="2572" width="7.7109375" style="48" customWidth="1"/>
    <col min="2573" max="2574" width="8.42578125" style="48" customWidth="1"/>
    <col min="2575" max="2575" width="9" style="48" customWidth="1"/>
    <col min="2576" max="2576" width="9.140625" style="48" customWidth="1"/>
    <col min="2577" max="2577" width="13.28515625" style="48" customWidth="1"/>
    <col min="2578" max="2812" width="9" style="48"/>
    <col min="2813" max="2813" width="3.5703125" style="48" bestFit="1" customWidth="1"/>
    <col min="2814" max="2814" width="9" style="48"/>
    <col min="2815" max="2815" width="6.85546875" style="48" customWidth="1"/>
    <col min="2816" max="2816" width="23" style="48" customWidth="1"/>
    <col min="2817" max="2818" width="9" style="48" customWidth="1"/>
    <col min="2819" max="2819" width="13" style="48" customWidth="1"/>
    <col min="2820" max="2821" width="9" style="48"/>
    <col min="2822" max="2822" width="11.42578125" style="48" customWidth="1"/>
    <col min="2823" max="2824" width="16.140625" style="48" customWidth="1"/>
    <col min="2825" max="2825" width="9.42578125" style="48" customWidth="1"/>
    <col min="2826" max="2826" width="9.140625" style="48" customWidth="1"/>
    <col min="2827" max="2827" width="6.7109375" style="48" bestFit="1" customWidth="1"/>
    <col min="2828" max="2828" width="7.7109375" style="48" customWidth="1"/>
    <col min="2829" max="2830" width="8.42578125" style="48" customWidth="1"/>
    <col min="2831" max="2831" width="9" style="48" customWidth="1"/>
    <col min="2832" max="2832" width="9.140625" style="48" customWidth="1"/>
    <col min="2833" max="2833" width="13.28515625" style="48" customWidth="1"/>
    <col min="2834" max="3068" width="9" style="48"/>
    <col min="3069" max="3069" width="3.5703125" style="48" bestFit="1" customWidth="1"/>
    <col min="3070" max="3070" width="9" style="48"/>
    <col min="3071" max="3071" width="6.85546875" style="48" customWidth="1"/>
    <col min="3072" max="3072" width="23" style="48" customWidth="1"/>
    <col min="3073" max="3074" width="9" style="48" customWidth="1"/>
    <col min="3075" max="3075" width="13" style="48" customWidth="1"/>
    <col min="3076" max="3077" width="9" style="48"/>
    <col min="3078" max="3078" width="11.42578125" style="48" customWidth="1"/>
    <col min="3079" max="3080" width="16.140625" style="48" customWidth="1"/>
    <col min="3081" max="3081" width="9.42578125" style="48" customWidth="1"/>
    <col min="3082" max="3082" width="9.140625" style="48" customWidth="1"/>
    <col min="3083" max="3083" width="6.7109375" style="48" bestFit="1" customWidth="1"/>
    <col min="3084" max="3084" width="7.7109375" style="48" customWidth="1"/>
    <col min="3085" max="3086" width="8.42578125" style="48" customWidth="1"/>
    <col min="3087" max="3087" width="9" style="48" customWidth="1"/>
    <col min="3088" max="3088" width="9.140625" style="48" customWidth="1"/>
    <col min="3089" max="3089" width="13.28515625" style="48" customWidth="1"/>
    <col min="3090" max="3324" width="9" style="48"/>
    <col min="3325" max="3325" width="3.5703125" style="48" bestFit="1" customWidth="1"/>
    <col min="3326" max="3326" width="9" style="48"/>
    <col min="3327" max="3327" width="6.85546875" style="48" customWidth="1"/>
    <col min="3328" max="3328" width="23" style="48" customWidth="1"/>
    <col min="3329" max="3330" width="9" style="48" customWidth="1"/>
    <col min="3331" max="3331" width="13" style="48" customWidth="1"/>
    <col min="3332" max="3333" width="9" style="48"/>
    <col min="3334" max="3334" width="11.42578125" style="48" customWidth="1"/>
    <col min="3335" max="3336" width="16.140625" style="48" customWidth="1"/>
    <col min="3337" max="3337" width="9.42578125" style="48" customWidth="1"/>
    <col min="3338" max="3338" width="9.140625" style="48" customWidth="1"/>
    <col min="3339" max="3339" width="6.7109375" style="48" bestFit="1" customWidth="1"/>
    <col min="3340" max="3340" width="7.7109375" style="48" customWidth="1"/>
    <col min="3341" max="3342" width="8.42578125" style="48" customWidth="1"/>
    <col min="3343" max="3343" width="9" style="48" customWidth="1"/>
    <col min="3344" max="3344" width="9.140625" style="48" customWidth="1"/>
    <col min="3345" max="3345" width="13.28515625" style="48" customWidth="1"/>
    <col min="3346" max="3580" width="9" style="48"/>
    <col min="3581" max="3581" width="3.5703125" style="48" bestFit="1" customWidth="1"/>
    <col min="3582" max="3582" width="9" style="48"/>
    <col min="3583" max="3583" width="6.85546875" style="48" customWidth="1"/>
    <col min="3584" max="3584" width="23" style="48" customWidth="1"/>
    <col min="3585" max="3586" width="9" style="48" customWidth="1"/>
    <col min="3587" max="3587" width="13" style="48" customWidth="1"/>
    <col min="3588" max="3589" width="9" style="48"/>
    <col min="3590" max="3590" width="11.42578125" style="48" customWidth="1"/>
    <col min="3591" max="3592" width="16.140625" style="48" customWidth="1"/>
    <col min="3593" max="3593" width="9.42578125" style="48" customWidth="1"/>
    <col min="3594" max="3594" width="9.140625" style="48" customWidth="1"/>
    <col min="3595" max="3595" width="6.7109375" style="48" bestFit="1" customWidth="1"/>
    <col min="3596" max="3596" width="7.7109375" style="48" customWidth="1"/>
    <col min="3597" max="3598" width="8.42578125" style="48" customWidth="1"/>
    <col min="3599" max="3599" width="9" style="48" customWidth="1"/>
    <col min="3600" max="3600" width="9.140625" style="48" customWidth="1"/>
    <col min="3601" max="3601" width="13.28515625" style="48" customWidth="1"/>
    <col min="3602" max="3836" width="9" style="48"/>
    <col min="3837" max="3837" width="3.5703125" style="48" bestFit="1" customWidth="1"/>
    <col min="3838" max="3838" width="9" style="48"/>
    <col min="3839" max="3839" width="6.85546875" style="48" customWidth="1"/>
    <col min="3840" max="3840" width="23" style="48" customWidth="1"/>
    <col min="3841" max="3842" width="9" style="48" customWidth="1"/>
    <col min="3843" max="3843" width="13" style="48" customWidth="1"/>
    <col min="3844" max="3845" width="9" style="48"/>
    <col min="3846" max="3846" width="11.42578125" style="48" customWidth="1"/>
    <col min="3847" max="3848" width="16.140625" style="48" customWidth="1"/>
    <col min="3849" max="3849" width="9.42578125" style="48" customWidth="1"/>
    <col min="3850" max="3850" width="9.140625" style="48" customWidth="1"/>
    <col min="3851" max="3851" width="6.7109375" style="48" bestFit="1" customWidth="1"/>
    <col min="3852" max="3852" width="7.7109375" style="48" customWidth="1"/>
    <col min="3853" max="3854" width="8.42578125" style="48" customWidth="1"/>
    <col min="3855" max="3855" width="9" style="48" customWidth="1"/>
    <col min="3856" max="3856" width="9.140625" style="48" customWidth="1"/>
    <col min="3857" max="3857" width="13.28515625" style="48" customWidth="1"/>
    <col min="3858" max="4092" width="9" style="48"/>
    <col min="4093" max="4093" width="3.5703125" style="48" bestFit="1" customWidth="1"/>
    <col min="4094" max="4094" width="9" style="48"/>
    <col min="4095" max="4095" width="6.85546875" style="48" customWidth="1"/>
    <col min="4096" max="4096" width="23" style="48" customWidth="1"/>
    <col min="4097" max="4098" width="9" style="48" customWidth="1"/>
    <col min="4099" max="4099" width="13" style="48" customWidth="1"/>
    <col min="4100" max="4101" width="9" style="48"/>
    <col min="4102" max="4102" width="11.42578125" style="48" customWidth="1"/>
    <col min="4103" max="4104" width="16.140625" style="48" customWidth="1"/>
    <col min="4105" max="4105" width="9.42578125" style="48" customWidth="1"/>
    <col min="4106" max="4106" width="9.140625" style="48" customWidth="1"/>
    <col min="4107" max="4107" width="6.7109375" style="48" bestFit="1" customWidth="1"/>
    <col min="4108" max="4108" width="7.7109375" style="48" customWidth="1"/>
    <col min="4109" max="4110" width="8.42578125" style="48" customWidth="1"/>
    <col min="4111" max="4111" width="9" style="48" customWidth="1"/>
    <col min="4112" max="4112" width="9.140625" style="48" customWidth="1"/>
    <col min="4113" max="4113" width="13.28515625" style="48" customWidth="1"/>
    <col min="4114" max="4348" width="9" style="48"/>
    <col min="4349" max="4349" width="3.5703125" style="48" bestFit="1" customWidth="1"/>
    <col min="4350" max="4350" width="9" style="48"/>
    <col min="4351" max="4351" width="6.85546875" style="48" customWidth="1"/>
    <col min="4352" max="4352" width="23" style="48" customWidth="1"/>
    <col min="4353" max="4354" width="9" style="48" customWidth="1"/>
    <col min="4355" max="4355" width="13" style="48" customWidth="1"/>
    <col min="4356" max="4357" width="9" style="48"/>
    <col min="4358" max="4358" width="11.42578125" style="48" customWidth="1"/>
    <col min="4359" max="4360" width="16.140625" style="48" customWidth="1"/>
    <col min="4361" max="4361" width="9.42578125" style="48" customWidth="1"/>
    <col min="4362" max="4362" width="9.140625" style="48" customWidth="1"/>
    <col min="4363" max="4363" width="6.7109375" style="48" bestFit="1" customWidth="1"/>
    <col min="4364" max="4364" width="7.7109375" style="48" customWidth="1"/>
    <col min="4365" max="4366" width="8.42578125" style="48" customWidth="1"/>
    <col min="4367" max="4367" width="9" style="48" customWidth="1"/>
    <col min="4368" max="4368" width="9.140625" style="48" customWidth="1"/>
    <col min="4369" max="4369" width="13.28515625" style="48" customWidth="1"/>
    <col min="4370" max="4604" width="9" style="48"/>
    <col min="4605" max="4605" width="3.5703125" style="48" bestFit="1" customWidth="1"/>
    <col min="4606" max="4606" width="9" style="48"/>
    <col min="4607" max="4607" width="6.85546875" style="48" customWidth="1"/>
    <col min="4608" max="4608" width="23" style="48" customWidth="1"/>
    <col min="4609" max="4610" width="9" style="48" customWidth="1"/>
    <col min="4611" max="4611" width="13" style="48" customWidth="1"/>
    <col min="4612" max="4613" width="9" style="48"/>
    <col min="4614" max="4614" width="11.42578125" style="48" customWidth="1"/>
    <col min="4615" max="4616" width="16.140625" style="48" customWidth="1"/>
    <col min="4617" max="4617" width="9.42578125" style="48" customWidth="1"/>
    <col min="4618" max="4618" width="9.140625" style="48" customWidth="1"/>
    <col min="4619" max="4619" width="6.7109375" style="48" bestFit="1" customWidth="1"/>
    <col min="4620" max="4620" width="7.7109375" style="48" customWidth="1"/>
    <col min="4621" max="4622" width="8.42578125" style="48" customWidth="1"/>
    <col min="4623" max="4623" width="9" style="48" customWidth="1"/>
    <col min="4624" max="4624" width="9.140625" style="48" customWidth="1"/>
    <col min="4625" max="4625" width="13.28515625" style="48" customWidth="1"/>
    <col min="4626" max="4860" width="9" style="48"/>
    <col min="4861" max="4861" width="3.5703125" style="48" bestFit="1" customWidth="1"/>
    <col min="4862" max="4862" width="9" style="48"/>
    <col min="4863" max="4863" width="6.85546875" style="48" customWidth="1"/>
    <col min="4864" max="4864" width="23" style="48" customWidth="1"/>
    <col min="4865" max="4866" width="9" style="48" customWidth="1"/>
    <col min="4867" max="4867" width="13" style="48" customWidth="1"/>
    <col min="4868" max="4869" width="9" style="48"/>
    <col min="4870" max="4870" width="11.42578125" style="48" customWidth="1"/>
    <col min="4871" max="4872" width="16.140625" style="48" customWidth="1"/>
    <col min="4873" max="4873" width="9.42578125" style="48" customWidth="1"/>
    <col min="4874" max="4874" width="9.140625" style="48" customWidth="1"/>
    <col min="4875" max="4875" width="6.7109375" style="48" bestFit="1" customWidth="1"/>
    <col min="4876" max="4876" width="7.7109375" style="48" customWidth="1"/>
    <col min="4877" max="4878" width="8.42578125" style="48" customWidth="1"/>
    <col min="4879" max="4879" width="9" style="48" customWidth="1"/>
    <col min="4880" max="4880" width="9.140625" style="48" customWidth="1"/>
    <col min="4881" max="4881" width="13.28515625" style="48" customWidth="1"/>
    <col min="4882" max="5116" width="9" style="48"/>
    <col min="5117" max="5117" width="3.5703125" style="48" bestFit="1" customWidth="1"/>
    <col min="5118" max="5118" width="9" style="48"/>
    <col min="5119" max="5119" width="6.85546875" style="48" customWidth="1"/>
    <col min="5120" max="5120" width="23" style="48" customWidth="1"/>
    <col min="5121" max="5122" width="9" style="48" customWidth="1"/>
    <col min="5123" max="5123" width="13" style="48" customWidth="1"/>
    <col min="5124" max="5125" width="9" style="48"/>
    <col min="5126" max="5126" width="11.42578125" style="48" customWidth="1"/>
    <col min="5127" max="5128" width="16.140625" style="48" customWidth="1"/>
    <col min="5129" max="5129" width="9.42578125" style="48" customWidth="1"/>
    <col min="5130" max="5130" width="9.140625" style="48" customWidth="1"/>
    <col min="5131" max="5131" width="6.7109375" style="48" bestFit="1" customWidth="1"/>
    <col min="5132" max="5132" width="7.7109375" style="48" customWidth="1"/>
    <col min="5133" max="5134" width="8.42578125" style="48" customWidth="1"/>
    <col min="5135" max="5135" width="9" style="48" customWidth="1"/>
    <col min="5136" max="5136" width="9.140625" style="48" customWidth="1"/>
    <col min="5137" max="5137" width="13.28515625" style="48" customWidth="1"/>
    <col min="5138" max="5372" width="9" style="48"/>
    <col min="5373" max="5373" width="3.5703125" style="48" bestFit="1" customWidth="1"/>
    <col min="5374" max="5374" width="9" style="48"/>
    <col min="5375" max="5375" width="6.85546875" style="48" customWidth="1"/>
    <col min="5376" max="5376" width="23" style="48" customWidth="1"/>
    <col min="5377" max="5378" width="9" style="48" customWidth="1"/>
    <col min="5379" max="5379" width="13" style="48" customWidth="1"/>
    <col min="5380" max="5381" width="9" style="48"/>
    <col min="5382" max="5382" width="11.42578125" style="48" customWidth="1"/>
    <col min="5383" max="5384" width="16.140625" style="48" customWidth="1"/>
    <col min="5385" max="5385" width="9.42578125" style="48" customWidth="1"/>
    <col min="5386" max="5386" width="9.140625" style="48" customWidth="1"/>
    <col min="5387" max="5387" width="6.7109375" style="48" bestFit="1" customWidth="1"/>
    <col min="5388" max="5388" width="7.7109375" style="48" customWidth="1"/>
    <col min="5389" max="5390" width="8.42578125" style="48" customWidth="1"/>
    <col min="5391" max="5391" width="9" style="48" customWidth="1"/>
    <col min="5392" max="5392" width="9.140625" style="48" customWidth="1"/>
    <col min="5393" max="5393" width="13.28515625" style="48" customWidth="1"/>
    <col min="5394" max="5628" width="9" style="48"/>
    <col min="5629" max="5629" width="3.5703125" style="48" bestFit="1" customWidth="1"/>
    <col min="5630" max="5630" width="9" style="48"/>
    <col min="5631" max="5631" width="6.85546875" style="48" customWidth="1"/>
    <col min="5632" max="5632" width="23" style="48" customWidth="1"/>
    <col min="5633" max="5634" width="9" style="48" customWidth="1"/>
    <col min="5635" max="5635" width="13" style="48" customWidth="1"/>
    <col min="5636" max="5637" width="9" style="48"/>
    <col min="5638" max="5638" width="11.42578125" style="48" customWidth="1"/>
    <col min="5639" max="5640" width="16.140625" style="48" customWidth="1"/>
    <col min="5641" max="5641" width="9.42578125" style="48" customWidth="1"/>
    <col min="5642" max="5642" width="9.140625" style="48" customWidth="1"/>
    <col min="5643" max="5643" width="6.7109375" style="48" bestFit="1" customWidth="1"/>
    <col min="5644" max="5644" width="7.7109375" style="48" customWidth="1"/>
    <col min="5645" max="5646" width="8.42578125" style="48" customWidth="1"/>
    <col min="5647" max="5647" width="9" style="48" customWidth="1"/>
    <col min="5648" max="5648" width="9.140625" style="48" customWidth="1"/>
    <col min="5649" max="5649" width="13.28515625" style="48" customWidth="1"/>
    <col min="5650" max="5884" width="9" style="48"/>
    <col min="5885" max="5885" width="3.5703125" style="48" bestFit="1" customWidth="1"/>
    <col min="5886" max="5886" width="9" style="48"/>
    <col min="5887" max="5887" width="6.85546875" style="48" customWidth="1"/>
    <col min="5888" max="5888" width="23" style="48" customWidth="1"/>
    <col min="5889" max="5890" width="9" style="48" customWidth="1"/>
    <col min="5891" max="5891" width="13" style="48" customWidth="1"/>
    <col min="5892" max="5893" width="9" style="48"/>
    <col min="5894" max="5894" width="11.42578125" style="48" customWidth="1"/>
    <col min="5895" max="5896" width="16.140625" style="48" customWidth="1"/>
    <col min="5897" max="5897" width="9.42578125" style="48" customWidth="1"/>
    <col min="5898" max="5898" width="9.140625" style="48" customWidth="1"/>
    <col min="5899" max="5899" width="6.7109375" style="48" bestFit="1" customWidth="1"/>
    <col min="5900" max="5900" width="7.7109375" style="48" customWidth="1"/>
    <col min="5901" max="5902" width="8.42578125" style="48" customWidth="1"/>
    <col min="5903" max="5903" width="9" style="48" customWidth="1"/>
    <col min="5904" max="5904" width="9.140625" style="48" customWidth="1"/>
    <col min="5905" max="5905" width="13.28515625" style="48" customWidth="1"/>
    <col min="5906" max="6140" width="9" style="48"/>
    <col min="6141" max="6141" width="3.5703125" style="48" bestFit="1" customWidth="1"/>
    <col min="6142" max="6142" width="9" style="48"/>
    <col min="6143" max="6143" width="6.85546875" style="48" customWidth="1"/>
    <col min="6144" max="6144" width="23" style="48" customWidth="1"/>
    <col min="6145" max="6146" width="9" style="48" customWidth="1"/>
    <col min="6147" max="6147" width="13" style="48" customWidth="1"/>
    <col min="6148" max="6149" width="9" style="48"/>
    <col min="6150" max="6150" width="11.42578125" style="48" customWidth="1"/>
    <col min="6151" max="6152" width="16.140625" style="48" customWidth="1"/>
    <col min="6153" max="6153" width="9.42578125" style="48" customWidth="1"/>
    <col min="6154" max="6154" width="9.140625" style="48" customWidth="1"/>
    <col min="6155" max="6155" width="6.7109375" style="48" bestFit="1" customWidth="1"/>
    <col min="6156" max="6156" width="7.7109375" style="48" customWidth="1"/>
    <col min="6157" max="6158" width="8.42578125" style="48" customWidth="1"/>
    <col min="6159" max="6159" width="9" style="48" customWidth="1"/>
    <col min="6160" max="6160" width="9.140625" style="48" customWidth="1"/>
    <col min="6161" max="6161" width="13.28515625" style="48" customWidth="1"/>
    <col min="6162" max="6396" width="9" style="48"/>
    <col min="6397" max="6397" width="3.5703125" style="48" bestFit="1" customWidth="1"/>
    <col min="6398" max="6398" width="9" style="48"/>
    <col min="6399" max="6399" width="6.85546875" style="48" customWidth="1"/>
    <col min="6400" max="6400" width="23" style="48" customWidth="1"/>
    <col min="6401" max="6402" width="9" style="48" customWidth="1"/>
    <col min="6403" max="6403" width="13" style="48" customWidth="1"/>
    <col min="6404" max="6405" width="9" style="48"/>
    <col min="6406" max="6406" width="11.42578125" style="48" customWidth="1"/>
    <col min="6407" max="6408" width="16.140625" style="48" customWidth="1"/>
    <col min="6409" max="6409" width="9.42578125" style="48" customWidth="1"/>
    <col min="6410" max="6410" width="9.140625" style="48" customWidth="1"/>
    <col min="6411" max="6411" width="6.7109375" style="48" bestFit="1" customWidth="1"/>
    <col min="6412" max="6412" width="7.7109375" style="48" customWidth="1"/>
    <col min="6413" max="6414" width="8.42578125" style="48" customWidth="1"/>
    <col min="6415" max="6415" width="9" style="48" customWidth="1"/>
    <col min="6416" max="6416" width="9.140625" style="48" customWidth="1"/>
    <col min="6417" max="6417" width="13.28515625" style="48" customWidth="1"/>
    <col min="6418" max="6652" width="9" style="48"/>
    <col min="6653" max="6653" width="3.5703125" style="48" bestFit="1" customWidth="1"/>
    <col min="6654" max="6654" width="9" style="48"/>
    <col min="6655" max="6655" width="6.85546875" style="48" customWidth="1"/>
    <col min="6656" max="6656" width="23" style="48" customWidth="1"/>
    <col min="6657" max="6658" width="9" style="48" customWidth="1"/>
    <col min="6659" max="6659" width="13" style="48" customWidth="1"/>
    <col min="6660" max="6661" width="9" style="48"/>
    <col min="6662" max="6662" width="11.42578125" style="48" customWidth="1"/>
    <col min="6663" max="6664" width="16.140625" style="48" customWidth="1"/>
    <col min="6665" max="6665" width="9.42578125" style="48" customWidth="1"/>
    <col min="6666" max="6666" width="9.140625" style="48" customWidth="1"/>
    <col min="6667" max="6667" width="6.7109375" style="48" bestFit="1" customWidth="1"/>
    <col min="6668" max="6668" width="7.7109375" style="48" customWidth="1"/>
    <col min="6669" max="6670" width="8.42578125" style="48" customWidth="1"/>
    <col min="6671" max="6671" width="9" style="48" customWidth="1"/>
    <col min="6672" max="6672" width="9.140625" style="48" customWidth="1"/>
    <col min="6673" max="6673" width="13.28515625" style="48" customWidth="1"/>
    <col min="6674" max="6908" width="9" style="48"/>
    <col min="6909" max="6909" width="3.5703125" style="48" bestFit="1" customWidth="1"/>
    <col min="6910" max="6910" width="9" style="48"/>
    <col min="6911" max="6911" width="6.85546875" style="48" customWidth="1"/>
    <col min="6912" max="6912" width="23" style="48" customWidth="1"/>
    <col min="6913" max="6914" width="9" style="48" customWidth="1"/>
    <col min="6915" max="6915" width="13" style="48" customWidth="1"/>
    <col min="6916" max="6917" width="9" style="48"/>
    <col min="6918" max="6918" width="11.42578125" style="48" customWidth="1"/>
    <col min="6919" max="6920" width="16.140625" style="48" customWidth="1"/>
    <col min="6921" max="6921" width="9.42578125" style="48" customWidth="1"/>
    <col min="6922" max="6922" width="9.140625" style="48" customWidth="1"/>
    <col min="6923" max="6923" width="6.7109375" style="48" bestFit="1" customWidth="1"/>
    <col min="6924" max="6924" width="7.7109375" style="48" customWidth="1"/>
    <col min="6925" max="6926" width="8.42578125" style="48" customWidth="1"/>
    <col min="6927" max="6927" width="9" style="48" customWidth="1"/>
    <col min="6928" max="6928" width="9.140625" style="48" customWidth="1"/>
    <col min="6929" max="6929" width="13.28515625" style="48" customWidth="1"/>
    <col min="6930" max="7164" width="9" style="48"/>
    <col min="7165" max="7165" width="3.5703125" style="48" bestFit="1" customWidth="1"/>
    <col min="7166" max="7166" width="9" style="48"/>
    <col min="7167" max="7167" width="6.85546875" style="48" customWidth="1"/>
    <col min="7168" max="7168" width="23" style="48" customWidth="1"/>
    <col min="7169" max="7170" width="9" style="48" customWidth="1"/>
    <col min="7171" max="7171" width="13" style="48" customWidth="1"/>
    <col min="7172" max="7173" width="9" style="48"/>
    <col min="7174" max="7174" width="11.42578125" style="48" customWidth="1"/>
    <col min="7175" max="7176" width="16.140625" style="48" customWidth="1"/>
    <col min="7177" max="7177" width="9.42578125" style="48" customWidth="1"/>
    <col min="7178" max="7178" width="9.140625" style="48" customWidth="1"/>
    <col min="7179" max="7179" width="6.7109375" style="48" bestFit="1" customWidth="1"/>
    <col min="7180" max="7180" width="7.7109375" style="48" customWidth="1"/>
    <col min="7181" max="7182" width="8.42578125" style="48" customWidth="1"/>
    <col min="7183" max="7183" width="9" style="48" customWidth="1"/>
    <col min="7184" max="7184" width="9.140625" style="48" customWidth="1"/>
    <col min="7185" max="7185" width="13.28515625" style="48" customWidth="1"/>
    <col min="7186" max="7420" width="9" style="48"/>
    <col min="7421" max="7421" width="3.5703125" style="48" bestFit="1" customWidth="1"/>
    <col min="7422" max="7422" width="9" style="48"/>
    <col min="7423" max="7423" width="6.85546875" style="48" customWidth="1"/>
    <col min="7424" max="7424" width="23" style="48" customWidth="1"/>
    <col min="7425" max="7426" width="9" style="48" customWidth="1"/>
    <col min="7427" max="7427" width="13" style="48" customWidth="1"/>
    <col min="7428" max="7429" width="9" style="48"/>
    <col min="7430" max="7430" width="11.42578125" style="48" customWidth="1"/>
    <col min="7431" max="7432" width="16.140625" style="48" customWidth="1"/>
    <col min="7433" max="7433" width="9.42578125" style="48" customWidth="1"/>
    <col min="7434" max="7434" width="9.140625" style="48" customWidth="1"/>
    <col min="7435" max="7435" width="6.7109375" style="48" bestFit="1" customWidth="1"/>
    <col min="7436" max="7436" width="7.7109375" style="48" customWidth="1"/>
    <col min="7437" max="7438" width="8.42578125" style="48" customWidth="1"/>
    <col min="7439" max="7439" width="9" style="48" customWidth="1"/>
    <col min="7440" max="7440" width="9.140625" style="48" customWidth="1"/>
    <col min="7441" max="7441" width="13.28515625" style="48" customWidth="1"/>
    <col min="7442" max="7676" width="9" style="48"/>
    <col min="7677" max="7677" width="3.5703125" style="48" bestFit="1" customWidth="1"/>
    <col min="7678" max="7678" width="9" style="48"/>
    <col min="7679" max="7679" width="6.85546875" style="48" customWidth="1"/>
    <col min="7680" max="7680" width="23" style="48" customWidth="1"/>
    <col min="7681" max="7682" width="9" style="48" customWidth="1"/>
    <col min="7683" max="7683" width="13" style="48" customWidth="1"/>
    <col min="7684" max="7685" width="9" style="48"/>
    <col min="7686" max="7686" width="11.42578125" style="48" customWidth="1"/>
    <col min="7687" max="7688" width="16.140625" style="48" customWidth="1"/>
    <col min="7689" max="7689" width="9.42578125" style="48" customWidth="1"/>
    <col min="7690" max="7690" width="9.140625" style="48" customWidth="1"/>
    <col min="7691" max="7691" width="6.7109375" style="48" bestFit="1" customWidth="1"/>
    <col min="7692" max="7692" width="7.7109375" style="48" customWidth="1"/>
    <col min="7693" max="7694" width="8.42578125" style="48" customWidth="1"/>
    <col min="7695" max="7695" width="9" style="48" customWidth="1"/>
    <col min="7696" max="7696" width="9.140625" style="48" customWidth="1"/>
    <col min="7697" max="7697" width="13.28515625" style="48" customWidth="1"/>
    <col min="7698" max="7932" width="9" style="48"/>
    <col min="7933" max="7933" width="3.5703125" style="48" bestFit="1" customWidth="1"/>
    <col min="7934" max="7934" width="9" style="48"/>
    <col min="7935" max="7935" width="6.85546875" style="48" customWidth="1"/>
    <col min="7936" max="7936" width="23" style="48" customWidth="1"/>
    <col min="7937" max="7938" width="9" style="48" customWidth="1"/>
    <col min="7939" max="7939" width="13" style="48" customWidth="1"/>
    <col min="7940" max="7941" width="9" style="48"/>
    <col min="7942" max="7942" width="11.42578125" style="48" customWidth="1"/>
    <col min="7943" max="7944" width="16.140625" style="48" customWidth="1"/>
    <col min="7945" max="7945" width="9.42578125" style="48" customWidth="1"/>
    <col min="7946" max="7946" width="9.140625" style="48" customWidth="1"/>
    <col min="7947" max="7947" width="6.7109375" style="48" bestFit="1" customWidth="1"/>
    <col min="7948" max="7948" width="7.7109375" style="48" customWidth="1"/>
    <col min="7949" max="7950" width="8.42578125" style="48" customWidth="1"/>
    <col min="7951" max="7951" width="9" style="48" customWidth="1"/>
    <col min="7952" max="7952" width="9.140625" style="48" customWidth="1"/>
    <col min="7953" max="7953" width="13.28515625" style="48" customWidth="1"/>
    <col min="7954" max="8188" width="9" style="48"/>
    <col min="8189" max="8189" width="3.5703125" style="48" bestFit="1" customWidth="1"/>
    <col min="8190" max="8190" width="9" style="48"/>
    <col min="8191" max="8191" width="6.85546875" style="48" customWidth="1"/>
    <col min="8192" max="8192" width="23" style="48" customWidth="1"/>
    <col min="8193" max="8194" width="9" style="48" customWidth="1"/>
    <col min="8195" max="8195" width="13" style="48" customWidth="1"/>
    <col min="8196" max="8197" width="9" style="48"/>
    <col min="8198" max="8198" width="11.42578125" style="48" customWidth="1"/>
    <col min="8199" max="8200" width="16.140625" style="48" customWidth="1"/>
    <col min="8201" max="8201" width="9.42578125" style="48" customWidth="1"/>
    <col min="8202" max="8202" width="9.140625" style="48" customWidth="1"/>
    <col min="8203" max="8203" width="6.7109375" style="48" bestFit="1" customWidth="1"/>
    <col min="8204" max="8204" width="7.7109375" style="48" customWidth="1"/>
    <col min="8205" max="8206" width="8.42578125" style="48" customWidth="1"/>
    <col min="8207" max="8207" width="9" style="48" customWidth="1"/>
    <col min="8208" max="8208" width="9.140625" style="48" customWidth="1"/>
    <col min="8209" max="8209" width="13.28515625" style="48" customWidth="1"/>
    <col min="8210" max="8444" width="9" style="48"/>
    <col min="8445" max="8445" width="3.5703125" style="48" bestFit="1" customWidth="1"/>
    <col min="8446" max="8446" width="9" style="48"/>
    <col min="8447" max="8447" width="6.85546875" style="48" customWidth="1"/>
    <col min="8448" max="8448" width="23" style="48" customWidth="1"/>
    <col min="8449" max="8450" width="9" style="48" customWidth="1"/>
    <col min="8451" max="8451" width="13" style="48" customWidth="1"/>
    <col min="8452" max="8453" width="9" style="48"/>
    <col min="8454" max="8454" width="11.42578125" style="48" customWidth="1"/>
    <col min="8455" max="8456" width="16.140625" style="48" customWidth="1"/>
    <col min="8457" max="8457" width="9.42578125" style="48" customWidth="1"/>
    <col min="8458" max="8458" width="9.140625" style="48" customWidth="1"/>
    <col min="8459" max="8459" width="6.7109375" style="48" bestFit="1" customWidth="1"/>
    <col min="8460" max="8460" width="7.7109375" style="48" customWidth="1"/>
    <col min="8461" max="8462" width="8.42578125" style="48" customWidth="1"/>
    <col min="8463" max="8463" width="9" style="48" customWidth="1"/>
    <col min="8464" max="8464" width="9.140625" style="48" customWidth="1"/>
    <col min="8465" max="8465" width="13.28515625" style="48" customWidth="1"/>
    <col min="8466" max="8700" width="9" style="48"/>
    <col min="8701" max="8701" width="3.5703125" style="48" bestFit="1" customWidth="1"/>
    <col min="8702" max="8702" width="9" style="48"/>
    <col min="8703" max="8703" width="6.85546875" style="48" customWidth="1"/>
    <col min="8704" max="8704" width="23" style="48" customWidth="1"/>
    <col min="8705" max="8706" width="9" style="48" customWidth="1"/>
    <col min="8707" max="8707" width="13" style="48" customWidth="1"/>
    <col min="8708" max="8709" width="9" style="48"/>
    <col min="8710" max="8710" width="11.42578125" style="48" customWidth="1"/>
    <col min="8711" max="8712" width="16.140625" style="48" customWidth="1"/>
    <col min="8713" max="8713" width="9.42578125" style="48" customWidth="1"/>
    <col min="8714" max="8714" width="9.140625" style="48" customWidth="1"/>
    <col min="8715" max="8715" width="6.7109375" style="48" bestFit="1" customWidth="1"/>
    <col min="8716" max="8716" width="7.7109375" style="48" customWidth="1"/>
    <col min="8717" max="8718" width="8.42578125" style="48" customWidth="1"/>
    <col min="8719" max="8719" width="9" style="48" customWidth="1"/>
    <col min="8720" max="8720" width="9.140625" style="48" customWidth="1"/>
    <col min="8721" max="8721" width="13.28515625" style="48" customWidth="1"/>
    <col min="8722" max="8956" width="9" style="48"/>
    <col min="8957" max="8957" width="3.5703125" style="48" bestFit="1" customWidth="1"/>
    <col min="8958" max="8958" width="9" style="48"/>
    <col min="8959" max="8959" width="6.85546875" style="48" customWidth="1"/>
    <col min="8960" max="8960" width="23" style="48" customWidth="1"/>
    <col min="8961" max="8962" width="9" style="48" customWidth="1"/>
    <col min="8963" max="8963" width="13" style="48" customWidth="1"/>
    <col min="8964" max="8965" width="9" style="48"/>
    <col min="8966" max="8966" width="11.42578125" style="48" customWidth="1"/>
    <col min="8967" max="8968" width="16.140625" style="48" customWidth="1"/>
    <col min="8969" max="8969" width="9.42578125" style="48" customWidth="1"/>
    <col min="8970" max="8970" width="9.140625" style="48" customWidth="1"/>
    <col min="8971" max="8971" width="6.7109375" style="48" bestFit="1" customWidth="1"/>
    <col min="8972" max="8972" width="7.7109375" style="48" customWidth="1"/>
    <col min="8973" max="8974" width="8.42578125" style="48" customWidth="1"/>
    <col min="8975" max="8975" width="9" style="48" customWidth="1"/>
    <col min="8976" max="8976" width="9.140625" style="48" customWidth="1"/>
    <col min="8977" max="8977" width="13.28515625" style="48" customWidth="1"/>
    <col min="8978" max="9212" width="9" style="48"/>
    <col min="9213" max="9213" width="3.5703125" style="48" bestFit="1" customWidth="1"/>
    <col min="9214" max="9214" width="9" style="48"/>
    <col min="9215" max="9215" width="6.85546875" style="48" customWidth="1"/>
    <col min="9216" max="9216" width="23" style="48" customWidth="1"/>
    <col min="9217" max="9218" width="9" style="48" customWidth="1"/>
    <col min="9219" max="9219" width="13" style="48" customWidth="1"/>
    <col min="9220" max="9221" width="9" style="48"/>
    <col min="9222" max="9222" width="11.42578125" style="48" customWidth="1"/>
    <col min="9223" max="9224" width="16.140625" style="48" customWidth="1"/>
    <col min="9225" max="9225" width="9.42578125" style="48" customWidth="1"/>
    <col min="9226" max="9226" width="9.140625" style="48" customWidth="1"/>
    <col min="9227" max="9227" width="6.7109375" style="48" bestFit="1" customWidth="1"/>
    <col min="9228" max="9228" width="7.7109375" style="48" customWidth="1"/>
    <col min="9229" max="9230" width="8.42578125" style="48" customWidth="1"/>
    <col min="9231" max="9231" width="9" style="48" customWidth="1"/>
    <col min="9232" max="9232" width="9.140625" style="48" customWidth="1"/>
    <col min="9233" max="9233" width="13.28515625" style="48" customWidth="1"/>
    <col min="9234" max="9468" width="9" style="48"/>
    <col min="9469" max="9469" width="3.5703125" style="48" bestFit="1" customWidth="1"/>
    <col min="9470" max="9470" width="9" style="48"/>
    <col min="9471" max="9471" width="6.85546875" style="48" customWidth="1"/>
    <col min="9472" max="9472" width="23" style="48" customWidth="1"/>
    <col min="9473" max="9474" width="9" style="48" customWidth="1"/>
    <col min="9475" max="9475" width="13" style="48" customWidth="1"/>
    <col min="9476" max="9477" width="9" style="48"/>
    <col min="9478" max="9478" width="11.42578125" style="48" customWidth="1"/>
    <col min="9479" max="9480" width="16.140625" style="48" customWidth="1"/>
    <col min="9481" max="9481" width="9.42578125" style="48" customWidth="1"/>
    <col min="9482" max="9482" width="9.140625" style="48" customWidth="1"/>
    <col min="9483" max="9483" width="6.7109375" style="48" bestFit="1" customWidth="1"/>
    <col min="9484" max="9484" width="7.7109375" style="48" customWidth="1"/>
    <col min="9485" max="9486" width="8.42578125" style="48" customWidth="1"/>
    <col min="9487" max="9487" width="9" style="48" customWidth="1"/>
    <col min="9488" max="9488" width="9.140625" style="48" customWidth="1"/>
    <col min="9489" max="9489" width="13.28515625" style="48" customWidth="1"/>
    <col min="9490" max="9724" width="9" style="48"/>
    <col min="9725" max="9725" width="3.5703125" style="48" bestFit="1" customWidth="1"/>
    <col min="9726" max="9726" width="9" style="48"/>
    <col min="9727" max="9727" width="6.85546875" style="48" customWidth="1"/>
    <col min="9728" max="9728" width="23" style="48" customWidth="1"/>
    <col min="9729" max="9730" width="9" style="48" customWidth="1"/>
    <col min="9731" max="9731" width="13" style="48" customWidth="1"/>
    <col min="9732" max="9733" width="9" style="48"/>
    <col min="9734" max="9734" width="11.42578125" style="48" customWidth="1"/>
    <col min="9735" max="9736" width="16.140625" style="48" customWidth="1"/>
    <col min="9737" max="9737" width="9.42578125" style="48" customWidth="1"/>
    <col min="9738" max="9738" width="9.140625" style="48" customWidth="1"/>
    <col min="9739" max="9739" width="6.7109375" style="48" bestFit="1" customWidth="1"/>
    <col min="9740" max="9740" width="7.7109375" style="48" customWidth="1"/>
    <col min="9741" max="9742" width="8.42578125" style="48" customWidth="1"/>
    <col min="9743" max="9743" width="9" style="48" customWidth="1"/>
    <col min="9744" max="9744" width="9.140625" style="48" customWidth="1"/>
    <col min="9745" max="9745" width="13.28515625" style="48" customWidth="1"/>
    <col min="9746" max="9980" width="9" style="48"/>
    <col min="9981" max="9981" width="3.5703125" style="48" bestFit="1" customWidth="1"/>
    <col min="9982" max="9982" width="9" style="48"/>
    <col min="9983" max="9983" width="6.85546875" style="48" customWidth="1"/>
    <col min="9984" max="9984" width="23" style="48" customWidth="1"/>
    <col min="9985" max="9986" width="9" style="48" customWidth="1"/>
    <col min="9987" max="9987" width="13" style="48" customWidth="1"/>
    <col min="9988" max="9989" width="9" style="48"/>
    <col min="9990" max="9990" width="11.42578125" style="48" customWidth="1"/>
    <col min="9991" max="9992" width="16.140625" style="48" customWidth="1"/>
    <col min="9993" max="9993" width="9.42578125" style="48" customWidth="1"/>
    <col min="9994" max="9994" width="9.140625" style="48" customWidth="1"/>
    <col min="9995" max="9995" width="6.7109375" style="48" bestFit="1" customWidth="1"/>
    <col min="9996" max="9996" width="7.7109375" style="48" customWidth="1"/>
    <col min="9997" max="9998" width="8.42578125" style="48" customWidth="1"/>
    <col min="9999" max="9999" width="9" style="48" customWidth="1"/>
    <col min="10000" max="10000" width="9.140625" style="48" customWidth="1"/>
    <col min="10001" max="10001" width="13.28515625" style="48" customWidth="1"/>
    <col min="10002" max="10236" width="9" style="48"/>
    <col min="10237" max="10237" width="3.5703125" style="48" bestFit="1" customWidth="1"/>
    <col min="10238" max="10238" width="9" style="48"/>
    <col min="10239" max="10239" width="6.85546875" style="48" customWidth="1"/>
    <col min="10240" max="10240" width="23" style="48" customWidth="1"/>
    <col min="10241" max="10242" width="9" style="48" customWidth="1"/>
    <col min="10243" max="10243" width="13" style="48" customWidth="1"/>
    <col min="10244" max="10245" width="9" style="48"/>
    <col min="10246" max="10246" width="11.42578125" style="48" customWidth="1"/>
    <col min="10247" max="10248" width="16.140625" style="48" customWidth="1"/>
    <col min="10249" max="10249" width="9.42578125" style="48" customWidth="1"/>
    <col min="10250" max="10250" width="9.140625" style="48" customWidth="1"/>
    <col min="10251" max="10251" width="6.7109375" style="48" bestFit="1" customWidth="1"/>
    <col min="10252" max="10252" width="7.7109375" style="48" customWidth="1"/>
    <col min="10253" max="10254" width="8.42578125" style="48" customWidth="1"/>
    <col min="10255" max="10255" width="9" style="48" customWidth="1"/>
    <col min="10256" max="10256" width="9.140625" style="48" customWidth="1"/>
    <col min="10257" max="10257" width="13.28515625" style="48" customWidth="1"/>
    <col min="10258" max="10492" width="9" style="48"/>
    <col min="10493" max="10493" width="3.5703125" style="48" bestFit="1" customWidth="1"/>
    <col min="10494" max="10494" width="9" style="48"/>
    <col min="10495" max="10495" width="6.85546875" style="48" customWidth="1"/>
    <col min="10496" max="10496" width="23" style="48" customWidth="1"/>
    <col min="10497" max="10498" width="9" style="48" customWidth="1"/>
    <col min="10499" max="10499" width="13" style="48" customWidth="1"/>
    <col min="10500" max="10501" width="9" style="48"/>
    <col min="10502" max="10502" width="11.42578125" style="48" customWidth="1"/>
    <col min="10503" max="10504" width="16.140625" style="48" customWidth="1"/>
    <col min="10505" max="10505" width="9.42578125" style="48" customWidth="1"/>
    <col min="10506" max="10506" width="9.140625" style="48" customWidth="1"/>
    <col min="10507" max="10507" width="6.7109375" style="48" bestFit="1" customWidth="1"/>
    <col min="10508" max="10508" width="7.7109375" style="48" customWidth="1"/>
    <col min="10509" max="10510" width="8.42578125" style="48" customWidth="1"/>
    <col min="10511" max="10511" width="9" style="48" customWidth="1"/>
    <col min="10512" max="10512" width="9.140625" style="48" customWidth="1"/>
    <col min="10513" max="10513" width="13.28515625" style="48" customWidth="1"/>
    <col min="10514" max="10748" width="9" style="48"/>
    <col min="10749" max="10749" width="3.5703125" style="48" bestFit="1" customWidth="1"/>
    <col min="10750" max="10750" width="9" style="48"/>
    <col min="10751" max="10751" width="6.85546875" style="48" customWidth="1"/>
    <col min="10752" max="10752" width="23" style="48" customWidth="1"/>
    <col min="10753" max="10754" width="9" style="48" customWidth="1"/>
    <col min="10755" max="10755" width="13" style="48" customWidth="1"/>
    <col min="10756" max="10757" width="9" style="48"/>
    <col min="10758" max="10758" width="11.42578125" style="48" customWidth="1"/>
    <col min="10759" max="10760" width="16.140625" style="48" customWidth="1"/>
    <col min="10761" max="10761" width="9.42578125" style="48" customWidth="1"/>
    <col min="10762" max="10762" width="9.140625" style="48" customWidth="1"/>
    <col min="10763" max="10763" width="6.7109375" style="48" bestFit="1" customWidth="1"/>
    <col min="10764" max="10764" width="7.7109375" style="48" customWidth="1"/>
    <col min="10765" max="10766" width="8.42578125" style="48" customWidth="1"/>
    <col min="10767" max="10767" width="9" style="48" customWidth="1"/>
    <col min="10768" max="10768" width="9.140625" style="48" customWidth="1"/>
    <col min="10769" max="10769" width="13.28515625" style="48" customWidth="1"/>
    <col min="10770" max="11004" width="9" style="48"/>
    <col min="11005" max="11005" width="3.5703125" style="48" bestFit="1" customWidth="1"/>
    <col min="11006" max="11006" width="9" style="48"/>
    <col min="11007" max="11007" width="6.85546875" style="48" customWidth="1"/>
    <col min="11008" max="11008" width="23" style="48" customWidth="1"/>
    <col min="11009" max="11010" width="9" style="48" customWidth="1"/>
    <col min="11011" max="11011" width="13" style="48" customWidth="1"/>
    <col min="11012" max="11013" width="9" style="48"/>
    <col min="11014" max="11014" width="11.42578125" style="48" customWidth="1"/>
    <col min="11015" max="11016" width="16.140625" style="48" customWidth="1"/>
    <col min="11017" max="11017" width="9.42578125" style="48" customWidth="1"/>
    <col min="11018" max="11018" width="9.140625" style="48" customWidth="1"/>
    <col min="11019" max="11019" width="6.7109375" style="48" bestFit="1" customWidth="1"/>
    <col min="11020" max="11020" width="7.7109375" style="48" customWidth="1"/>
    <col min="11021" max="11022" width="8.42578125" style="48" customWidth="1"/>
    <col min="11023" max="11023" width="9" style="48" customWidth="1"/>
    <col min="11024" max="11024" width="9.140625" style="48" customWidth="1"/>
    <col min="11025" max="11025" width="13.28515625" style="48" customWidth="1"/>
    <col min="11026" max="11260" width="9" style="48"/>
    <col min="11261" max="11261" width="3.5703125" style="48" bestFit="1" customWidth="1"/>
    <col min="11262" max="11262" width="9" style="48"/>
    <col min="11263" max="11263" width="6.85546875" style="48" customWidth="1"/>
    <col min="11264" max="11264" width="23" style="48" customWidth="1"/>
    <col min="11265" max="11266" width="9" style="48" customWidth="1"/>
    <col min="11267" max="11267" width="13" style="48" customWidth="1"/>
    <col min="11268" max="11269" width="9" style="48"/>
    <col min="11270" max="11270" width="11.42578125" style="48" customWidth="1"/>
    <col min="11271" max="11272" width="16.140625" style="48" customWidth="1"/>
    <col min="11273" max="11273" width="9.42578125" style="48" customWidth="1"/>
    <col min="11274" max="11274" width="9.140625" style="48" customWidth="1"/>
    <col min="11275" max="11275" width="6.7109375" style="48" bestFit="1" customWidth="1"/>
    <col min="11276" max="11276" width="7.7109375" style="48" customWidth="1"/>
    <col min="11277" max="11278" width="8.42578125" style="48" customWidth="1"/>
    <col min="11279" max="11279" width="9" style="48" customWidth="1"/>
    <col min="11280" max="11280" width="9.140625" style="48" customWidth="1"/>
    <col min="11281" max="11281" width="13.28515625" style="48" customWidth="1"/>
    <col min="11282" max="11516" width="9" style="48"/>
    <col min="11517" max="11517" width="3.5703125" style="48" bestFit="1" customWidth="1"/>
    <col min="11518" max="11518" width="9" style="48"/>
    <col min="11519" max="11519" width="6.85546875" style="48" customWidth="1"/>
    <col min="11520" max="11520" width="23" style="48" customWidth="1"/>
    <col min="11521" max="11522" width="9" style="48" customWidth="1"/>
    <col min="11523" max="11523" width="13" style="48" customWidth="1"/>
    <col min="11524" max="11525" width="9" style="48"/>
    <col min="11526" max="11526" width="11.42578125" style="48" customWidth="1"/>
    <col min="11527" max="11528" width="16.140625" style="48" customWidth="1"/>
    <col min="11529" max="11529" width="9.42578125" style="48" customWidth="1"/>
    <col min="11530" max="11530" width="9.140625" style="48" customWidth="1"/>
    <col min="11531" max="11531" width="6.7109375" style="48" bestFit="1" customWidth="1"/>
    <col min="11532" max="11532" width="7.7109375" style="48" customWidth="1"/>
    <col min="11533" max="11534" width="8.42578125" style="48" customWidth="1"/>
    <col min="11535" max="11535" width="9" style="48" customWidth="1"/>
    <col min="11536" max="11536" width="9.140625" style="48" customWidth="1"/>
    <col min="11537" max="11537" width="13.28515625" style="48" customWidth="1"/>
    <col min="11538" max="11772" width="9" style="48"/>
    <col min="11773" max="11773" width="3.5703125" style="48" bestFit="1" customWidth="1"/>
    <col min="11774" max="11774" width="9" style="48"/>
    <col min="11775" max="11775" width="6.85546875" style="48" customWidth="1"/>
    <col min="11776" max="11776" width="23" style="48" customWidth="1"/>
    <col min="11777" max="11778" width="9" style="48" customWidth="1"/>
    <col min="11779" max="11779" width="13" style="48" customWidth="1"/>
    <col min="11780" max="11781" width="9" style="48"/>
    <col min="11782" max="11782" width="11.42578125" style="48" customWidth="1"/>
    <col min="11783" max="11784" width="16.140625" style="48" customWidth="1"/>
    <col min="11785" max="11785" width="9.42578125" style="48" customWidth="1"/>
    <col min="11786" max="11786" width="9.140625" style="48" customWidth="1"/>
    <col min="11787" max="11787" width="6.7109375" style="48" bestFit="1" customWidth="1"/>
    <col min="11788" max="11788" width="7.7109375" style="48" customWidth="1"/>
    <col min="11789" max="11790" width="8.42578125" style="48" customWidth="1"/>
    <col min="11791" max="11791" width="9" style="48" customWidth="1"/>
    <col min="11792" max="11792" width="9.140625" style="48" customWidth="1"/>
    <col min="11793" max="11793" width="13.28515625" style="48" customWidth="1"/>
    <col min="11794" max="12028" width="9" style="48"/>
    <col min="12029" max="12029" width="3.5703125" style="48" bestFit="1" customWidth="1"/>
    <col min="12030" max="12030" width="9" style="48"/>
    <col min="12031" max="12031" width="6.85546875" style="48" customWidth="1"/>
    <col min="12032" max="12032" width="23" style="48" customWidth="1"/>
    <col min="12033" max="12034" width="9" style="48" customWidth="1"/>
    <col min="12035" max="12035" width="13" style="48" customWidth="1"/>
    <col min="12036" max="12037" width="9" style="48"/>
    <col min="12038" max="12038" width="11.42578125" style="48" customWidth="1"/>
    <col min="12039" max="12040" width="16.140625" style="48" customWidth="1"/>
    <col min="12041" max="12041" width="9.42578125" style="48" customWidth="1"/>
    <col min="12042" max="12042" width="9.140625" style="48" customWidth="1"/>
    <col min="12043" max="12043" width="6.7109375" style="48" bestFit="1" customWidth="1"/>
    <col min="12044" max="12044" width="7.7109375" style="48" customWidth="1"/>
    <col min="12045" max="12046" width="8.42578125" style="48" customWidth="1"/>
    <col min="12047" max="12047" width="9" style="48" customWidth="1"/>
    <col min="12048" max="12048" width="9.140625" style="48" customWidth="1"/>
    <col min="12049" max="12049" width="13.28515625" style="48" customWidth="1"/>
    <col min="12050" max="12284" width="9" style="48"/>
    <col min="12285" max="12285" width="3.5703125" style="48" bestFit="1" customWidth="1"/>
    <col min="12286" max="12286" width="9" style="48"/>
    <col min="12287" max="12287" width="6.85546875" style="48" customWidth="1"/>
    <col min="12288" max="12288" width="23" style="48" customWidth="1"/>
    <col min="12289" max="12290" width="9" style="48" customWidth="1"/>
    <col min="12291" max="12291" width="13" style="48" customWidth="1"/>
    <col min="12292" max="12293" width="9" style="48"/>
    <col min="12294" max="12294" width="11.42578125" style="48" customWidth="1"/>
    <col min="12295" max="12296" width="16.140625" style="48" customWidth="1"/>
    <col min="12297" max="12297" width="9.42578125" style="48" customWidth="1"/>
    <col min="12298" max="12298" width="9.140625" style="48" customWidth="1"/>
    <col min="12299" max="12299" width="6.7109375" style="48" bestFit="1" customWidth="1"/>
    <col min="12300" max="12300" width="7.7109375" style="48" customWidth="1"/>
    <col min="12301" max="12302" width="8.42578125" style="48" customWidth="1"/>
    <col min="12303" max="12303" width="9" style="48" customWidth="1"/>
    <col min="12304" max="12304" width="9.140625" style="48" customWidth="1"/>
    <col min="12305" max="12305" width="13.28515625" style="48" customWidth="1"/>
    <col min="12306" max="12540" width="9" style="48"/>
    <col min="12541" max="12541" width="3.5703125" style="48" bestFit="1" customWidth="1"/>
    <col min="12542" max="12542" width="9" style="48"/>
    <col min="12543" max="12543" width="6.85546875" style="48" customWidth="1"/>
    <col min="12544" max="12544" width="23" style="48" customWidth="1"/>
    <col min="12545" max="12546" width="9" style="48" customWidth="1"/>
    <col min="12547" max="12547" width="13" style="48" customWidth="1"/>
    <col min="12548" max="12549" width="9" style="48"/>
    <col min="12550" max="12550" width="11.42578125" style="48" customWidth="1"/>
    <col min="12551" max="12552" width="16.140625" style="48" customWidth="1"/>
    <col min="12553" max="12553" width="9.42578125" style="48" customWidth="1"/>
    <col min="12554" max="12554" width="9.140625" style="48" customWidth="1"/>
    <col min="12555" max="12555" width="6.7109375" style="48" bestFit="1" customWidth="1"/>
    <col min="12556" max="12556" width="7.7109375" style="48" customWidth="1"/>
    <col min="12557" max="12558" width="8.42578125" style="48" customWidth="1"/>
    <col min="12559" max="12559" width="9" style="48" customWidth="1"/>
    <col min="12560" max="12560" width="9.140625" style="48" customWidth="1"/>
    <col min="12561" max="12561" width="13.28515625" style="48" customWidth="1"/>
    <col min="12562" max="12796" width="9" style="48"/>
    <col min="12797" max="12797" width="3.5703125" style="48" bestFit="1" customWidth="1"/>
    <col min="12798" max="12798" width="9" style="48"/>
    <col min="12799" max="12799" width="6.85546875" style="48" customWidth="1"/>
    <col min="12800" max="12800" width="23" style="48" customWidth="1"/>
    <col min="12801" max="12802" width="9" style="48" customWidth="1"/>
    <col min="12803" max="12803" width="13" style="48" customWidth="1"/>
    <col min="12804" max="12805" width="9" style="48"/>
    <col min="12806" max="12806" width="11.42578125" style="48" customWidth="1"/>
    <col min="12807" max="12808" width="16.140625" style="48" customWidth="1"/>
    <col min="12809" max="12809" width="9.42578125" style="48" customWidth="1"/>
    <col min="12810" max="12810" width="9.140625" style="48" customWidth="1"/>
    <col min="12811" max="12811" width="6.7109375" style="48" bestFit="1" customWidth="1"/>
    <col min="12812" max="12812" width="7.7109375" style="48" customWidth="1"/>
    <col min="12813" max="12814" width="8.42578125" style="48" customWidth="1"/>
    <col min="12815" max="12815" width="9" style="48" customWidth="1"/>
    <col min="12816" max="12816" width="9.140625" style="48" customWidth="1"/>
    <col min="12817" max="12817" width="13.28515625" style="48" customWidth="1"/>
    <col min="12818" max="13052" width="9" style="48"/>
    <col min="13053" max="13053" width="3.5703125" style="48" bestFit="1" customWidth="1"/>
    <col min="13054" max="13054" width="9" style="48"/>
    <col min="13055" max="13055" width="6.85546875" style="48" customWidth="1"/>
    <col min="13056" max="13056" width="23" style="48" customWidth="1"/>
    <col min="13057" max="13058" width="9" style="48" customWidth="1"/>
    <col min="13059" max="13059" width="13" style="48" customWidth="1"/>
    <col min="13060" max="13061" width="9" style="48"/>
    <col min="13062" max="13062" width="11.42578125" style="48" customWidth="1"/>
    <col min="13063" max="13064" width="16.140625" style="48" customWidth="1"/>
    <col min="13065" max="13065" width="9.42578125" style="48" customWidth="1"/>
    <col min="13066" max="13066" width="9.140625" style="48" customWidth="1"/>
    <col min="13067" max="13067" width="6.7109375" style="48" bestFit="1" customWidth="1"/>
    <col min="13068" max="13068" width="7.7109375" style="48" customWidth="1"/>
    <col min="13069" max="13070" width="8.42578125" style="48" customWidth="1"/>
    <col min="13071" max="13071" width="9" style="48" customWidth="1"/>
    <col min="13072" max="13072" width="9.140625" style="48" customWidth="1"/>
    <col min="13073" max="13073" width="13.28515625" style="48" customWidth="1"/>
    <col min="13074" max="13308" width="9" style="48"/>
    <col min="13309" max="13309" width="3.5703125" style="48" bestFit="1" customWidth="1"/>
    <col min="13310" max="13310" width="9" style="48"/>
    <col min="13311" max="13311" width="6.85546875" style="48" customWidth="1"/>
    <col min="13312" max="13312" width="23" style="48" customWidth="1"/>
    <col min="13313" max="13314" width="9" style="48" customWidth="1"/>
    <col min="13315" max="13315" width="13" style="48" customWidth="1"/>
    <col min="13316" max="13317" width="9" style="48"/>
    <col min="13318" max="13318" width="11.42578125" style="48" customWidth="1"/>
    <col min="13319" max="13320" width="16.140625" style="48" customWidth="1"/>
    <col min="13321" max="13321" width="9.42578125" style="48" customWidth="1"/>
    <col min="13322" max="13322" width="9.140625" style="48" customWidth="1"/>
    <col min="13323" max="13323" width="6.7109375" style="48" bestFit="1" customWidth="1"/>
    <col min="13324" max="13324" width="7.7109375" style="48" customWidth="1"/>
    <col min="13325" max="13326" width="8.42578125" style="48" customWidth="1"/>
    <col min="13327" max="13327" width="9" style="48" customWidth="1"/>
    <col min="13328" max="13328" width="9.140625" style="48" customWidth="1"/>
    <col min="13329" max="13329" width="13.28515625" style="48" customWidth="1"/>
    <col min="13330" max="13564" width="9" style="48"/>
    <col min="13565" max="13565" width="3.5703125" style="48" bestFit="1" customWidth="1"/>
    <col min="13566" max="13566" width="9" style="48"/>
    <col min="13567" max="13567" width="6.85546875" style="48" customWidth="1"/>
    <col min="13568" max="13568" width="23" style="48" customWidth="1"/>
    <col min="13569" max="13570" width="9" style="48" customWidth="1"/>
    <col min="13571" max="13571" width="13" style="48" customWidth="1"/>
    <col min="13572" max="13573" width="9" style="48"/>
    <col min="13574" max="13574" width="11.42578125" style="48" customWidth="1"/>
    <col min="13575" max="13576" width="16.140625" style="48" customWidth="1"/>
    <col min="13577" max="13577" width="9.42578125" style="48" customWidth="1"/>
    <col min="13578" max="13578" width="9.140625" style="48" customWidth="1"/>
    <col min="13579" max="13579" width="6.7109375" style="48" bestFit="1" customWidth="1"/>
    <col min="13580" max="13580" width="7.7109375" style="48" customWidth="1"/>
    <col min="13581" max="13582" width="8.42578125" style="48" customWidth="1"/>
    <col min="13583" max="13583" width="9" style="48" customWidth="1"/>
    <col min="13584" max="13584" width="9.140625" style="48" customWidth="1"/>
    <col min="13585" max="13585" width="13.28515625" style="48" customWidth="1"/>
    <col min="13586" max="13820" width="9" style="48"/>
    <col min="13821" max="13821" width="3.5703125" style="48" bestFit="1" customWidth="1"/>
    <col min="13822" max="13822" width="9" style="48"/>
    <col min="13823" max="13823" width="6.85546875" style="48" customWidth="1"/>
    <col min="13824" max="13824" width="23" style="48" customWidth="1"/>
    <col min="13825" max="13826" width="9" style="48" customWidth="1"/>
    <col min="13827" max="13827" width="13" style="48" customWidth="1"/>
    <col min="13828" max="13829" width="9" style="48"/>
    <col min="13830" max="13830" width="11.42578125" style="48" customWidth="1"/>
    <col min="13831" max="13832" width="16.140625" style="48" customWidth="1"/>
    <col min="13833" max="13833" width="9.42578125" style="48" customWidth="1"/>
    <col min="13834" max="13834" width="9.140625" style="48" customWidth="1"/>
    <col min="13835" max="13835" width="6.7109375" style="48" bestFit="1" customWidth="1"/>
    <col min="13836" max="13836" width="7.7109375" style="48" customWidth="1"/>
    <col min="13837" max="13838" width="8.42578125" style="48" customWidth="1"/>
    <col min="13839" max="13839" width="9" style="48" customWidth="1"/>
    <col min="13840" max="13840" width="9.140625" style="48" customWidth="1"/>
    <col min="13841" max="13841" width="13.28515625" style="48" customWidth="1"/>
    <col min="13842" max="14076" width="9" style="48"/>
    <col min="14077" max="14077" width="3.5703125" style="48" bestFit="1" customWidth="1"/>
    <col min="14078" max="14078" width="9" style="48"/>
    <col min="14079" max="14079" width="6.85546875" style="48" customWidth="1"/>
    <col min="14080" max="14080" width="23" style="48" customWidth="1"/>
    <col min="14081" max="14082" width="9" style="48" customWidth="1"/>
    <col min="14083" max="14083" width="13" style="48" customWidth="1"/>
    <col min="14084" max="14085" width="9" style="48"/>
    <col min="14086" max="14086" width="11.42578125" style="48" customWidth="1"/>
    <col min="14087" max="14088" width="16.140625" style="48" customWidth="1"/>
    <col min="14089" max="14089" width="9.42578125" style="48" customWidth="1"/>
    <col min="14090" max="14090" width="9.140625" style="48" customWidth="1"/>
    <col min="14091" max="14091" width="6.7109375" style="48" bestFit="1" customWidth="1"/>
    <col min="14092" max="14092" width="7.7109375" style="48" customWidth="1"/>
    <col min="14093" max="14094" width="8.42578125" style="48" customWidth="1"/>
    <col min="14095" max="14095" width="9" style="48" customWidth="1"/>
    <col min="14096" max="14096" width="9.140625" style="48" customWidth="1"/>
    <col min="14097" max="14097" width="13.28515625" style="48" customWidth="1"/>
    <col min="14098" max="14332" width="9" style="48"/>
    <col min="14333" max="14333" width="3.5703125" style="48" bestFit="1" customWidth="1"/>
    <col min="14334" max="14334" width="9" style="48"/>
    <col min="14335" max="14335" width="6.85546875" style="48" customWidth="1"/>
    <col min="14336" max="14336" width="23" style="48" customWidth="1"/>
    <col min="14337" max="14338" width="9" style="48" customWidth="1"/>
    <col min="14339" max="14339" width="13" style="48" customWidth="1"/>
    <col min="14340" max="14341" width="9" style="48"/>
    <col min="14342" max="14342" width="11.42578125" style="48" customWidth="1"/>
    <col min="14343" max="14344" width="16.140625" style="48" customWidth="1"/>
    <col min="14345" max="14345" width="9.42578125" style="48" customWidth="1"/>
    <col min="14346" max="14346" width="9.140625" style="48" customWidth="1"/>
    <col min="14347" max="14347" width="6.7109375" style="48" bestFit="1" customWidth="1"/>
    <col min="14348" max="14348" width="7.7109375" style="48" customWidth="1"/>
    <col min="14349" max="14350" width="8.42578125" style="48" customWidth="1"/>
    <col min="14351" max="14351" width="9" style="48" customWidth="1"/>
    <col min="14352" max="14352" width="9.140625" style="48" customWidth="1"/>
    <col min="14353" max="14353" width="13.28515625" style="48" customWidth="1"/>
    <col min="14354" max="14588" width="9" style="48"/>
    <col min="14589" max="14589" width="3.5703125" style="48" bestFit="1" customWidth="1"/>
    <col min="14590" max="14590" width="9" style="48"/>
    <col min="14591" max="14591" width="6.85546875" style="48" customWidth="1"/>
    <col min="14592" max="14592" width="23" style="48" customWidth="1"/>
    <col min="14593" max="14594" width="9" style="48" customWidth="1"/>
    <col min="14595" max="14595" width="13" style="48" customWidth="1"/>
    <col min="14596" max="14597" width="9" style="48"/>
    <col min="14598" max="14598" width="11.42578125" style="48" customWidth="1"/>
    <col min="14599" max="14600" width="16.140625" style="48" customWidth="1"/>
    <col min="14601" max="14601" width="9.42578125" style="48" customWidth="1"/>
    <col min="14602" max="14602" width="9.140625" style="48" customWidth="1"/>
    <col min="14603" max="14603" width="6.7109375" style="48" bestFit="1" customWidth="1"/>
    <col min="14604" max="14604" width="7.7109375" style="48" customWidth="1"/>
    <col min="14605" max="14606" width="8.42578125" style="48" customWidth="1"/>
    <col min="14607" max="14607" width="9" style="48" customWidth="1"/>
    <col min="14608" max="14608" width="9.140625" style="48" customWidth="1"/>
    <col min="14609" max="14609" width="13.28515625" style="48" customWidth="1"/>
    <col min="14610" max="14844" width="9" style="48"/>
    <col min="14845" max="14845" width="3.5703125" style="48" bestFit="1" customWidth="1"/>
    <col min="14846" max="14846" width="9" style="48"/>
    <col min="14847" max="14847" width="6.85546875" style="48" customWidth="1"/>
    <col min="14848" max="14848" width="23" style="48" customWidth="1"/>
    <col min="14849" max="14850" width="9" style="48" customWidth="1"/>
    <col min="14851" max="14851" width="13" style="48" customWidth="1"/>
    <col min="14852" max="14853" width="9" style="48"/>
    <col min="14854" max="14854" width="11.42578125" style="48" customWidth="1"/>
    <col min="14855" max="14856" width="16.140625" style="48" customWidth="1"/>
    <col min="14857" max="14857" width="9.42578125" style="48" customWidth="1"/>
    <col min="14858" max="14858" width="9.140625" style="48" customWidth="1"/>
    <col min="14859" max="14859" width="6.7109375" style="48" bestFit="1" customWidth="1"/>
    <col min="14860" max="14860" width="7.7109375" style="48" customWidth="1"/>
    <col min="14861" max="14862" width="8.42578125" style="48" customWidth="1"/>
    <col min="14863" max="14863" width="9" style="48" customWidth="1"/>
    <col min="14864" max="14864" width="9.140625" style="48" customWidth="1"/>
    <col min="14865" max="14865" width="13.28515625" style="48" customWidth="1"/>
    <col min="14866" max="15100" width="9" style="48"/>
    <col min="15101" max="15101" width="3.5703125" style="48" bestFit="1" customWidth="1"/>
    <col min="15102" max="15102" width="9" style="48"/>
    <col min="15103" max="15103" width="6.85546875" style="48" customWidth="1"/>
    <col min="15104" max="15104" width="23" style="48" customWidth="1"/>
    <col min="15105" max="15106" width="9" style="48" customWidth="1"/>
    <col min="15107" max="15107" width="13" style="48" customWidth="1"/>
    <col min="15108" max="15109" width="9" style="48"/>
    <col min="15110" max="15110" width="11.42578125" style="48" customWidth="1"/>
    <col min="15111" max="15112" width="16.140625" style="48" customWidth="1"/>
    <col min="15113" max="15113" width="9.42578125" style="48" customWidth="1"/>
    <col min="15114" max="15114" width="9.140625" style="48" customWidth="1"/>
    <col min="15115" max="15115" width="6.7109375" style="48" bestFit="1" customWidth="1"/>
    <col min="15116" max="15116" width="7.7109375" style="48" customWidth="1"/>
    <col min="15117" max="15118" width="8.42578125" style="48" customWidth="1"/>
    <col min="15119" max="15119" width="9" style="48" customWidth="1"/>
    <col min="15120" max="15120" width="9.140625" style="48" customWidth="1"/>
    <col min="15121" max="15121" width="13.28515625" style="48" customWidth="1"/>
    <col min="15122" max="15356" width="9" style="48"/>
    <col min="15357" max="15357" width="3.5703125" style="48" bestFit="1" customWidth="1"/>
    <col min="15358" max="15358" width="9" style="48"/>
    <col min="15359" max="15359" width="6.85546875" style="48" customWidth="1"/>
    <col min="15360" max="15360" width="23" style="48" customWidth="1"/>
    <col min="15361" max="15362" width="9" style="48" customWidth="1"/>
    <col min="15363" max="15363" width="13" style="48" customWidth="1"/>
    <col min="15364" max="15365" width="9" style="48"/>
    <col min="15366" max="15366" width="11.42578125" style="48" customWidth="1"/>
    <col min="15367" max="15368" width="16.140625" style="48" customWidth="1"/>
    <col min="15369" max="15369" width="9.42578125" style="48" customWidth="1"/>
    <col min="15370" max="15370" width="9.140625" style="48" customWidth="1"/>
    <col min="15371" max="15371" width="6.7109375" style="48" bestFit="1" customWidth="1"/>
    <col min="15372" max="15372" width="7.7109375" style="48" customWidth="1"/>
    <col min="15373" max="15374" width="8.42578125" style="48" customWidth="1"/>
    <col min="15375" max="15375" width="9" style="48" customWidth="1"/>
    <col min="15376" max="15376" width="9.140625" style="48" customWidth="1"/>
    <col min="15377" max="15377" width="13.28515625" style="48" customWidth="1"/>
    <col min="15378" max="15612" width="9" style="48"/>
    <col min="15613" max="15613" width="3.5703125" style="48" bestFit="1" customWidth="1"/>
    <col min="15614" max="15614" width="9" style="48"/>
    <col min="15615" max="15615" width="6.85546875" style="48" customWidth="1"/>
    <col min="15616" max="15616" width="23" style="48" customWidth="1"/>
    <col min="15617" max="15618" width="9" style="48" customWidth="1"/>
    <col min="15619" max="15619" width="13" style="48" customWidth="1"/>
    <col min="15620" max="15621" width="9" style="48"/>
    <col min="15622" max="15622" width="11.42578125" style="48" customWidth="1"/>
    <col min="15623" max="15624" width="16.140625" style="48" customWidth="1"/>
    <col min="15625" max="15625" width="9.42578125" style="48" customWidth="1"/>
    <col min="15626" max="15626" width="9.140625" style="48" customWidth="1"/>
    <col min="15627" max="15627" width="6.7109375" style="48" bestFit="1" customWidth="1"/>
    <col min="15628" max="15628" width="7.7109375" style="48" customWidth="1"/>
    <col min="15629" max="15630" width="8.42578125" style="48" customWidth="1"/>
    <col min="15631" max="15631" width="9" style="48" customWidth="1"/>
    <col min="15632" max="15632" width="9.140625" style="48" customWidth="1"/>
    <col min="15633" max="15633" width="13.28515625" style="48" customWidth="1"/>
    <col min="15634" max="15868" width="9" style="48"/>
    <col min="15869" max="15869" width="3.5703125" style="48" bestFit="1" customWidth="1"/>
    <col min="15870" max="15870" width="9" style="48"/>
    <col min="15871" max="15871" width="6.85546875" style="48" customWidth="1"/>
    <col min="15872" max="15872" width="23" style="48" customWidth="1"/>
    <col min="15873" max="15874" width="9" style="48" customWidth="1"/>
    <col min="15875" max="15875" width="13" style="48" customWidth="1"/>
    <col min="15876" max="15877" width="9" style="48"/>
    <col min="15878" max="15878" width="11.42578125" style="48" customWidth="1"/>
    <col min="15879" max="15880" width="16.140625" style="48" customWidth="1"/>
    <col min="15881" max="15881" width="9.42578125" style="48" customWidth="1"/>
    <col min="15882" max="15882" width="9.140625" style="48" customWidth="1"/>
    <col min="15883" max="15883" width="6.7109375" style="48" bestFit="1" customWidth="1"/>
    <col min="15884" max="15884" width="7.7109375" style="48" customWidth="1"/>
    <col min="15885" max="15886" width="8.42578125" style="48" customWidth="1"/>
    <col min="15887" max="15887" width="9" style="48" customWidth="1"/>
    <col min="15888" max="15888" width="9.140625" style="48" customWidth="1"/>
    <col min="15889" max="15889" width="13.28515625" style="48" customWidth="1"/>
    <col min="15890" max="16124" width="9" style="48"/>
    <col min="16125" max="16125" width="3.5703125" style="48" bestFit="1" customWidth="1"/>
    <col min="16126" max="16126" width="9" style="48"/>
    <col min="16127" max="16127" width="6.85546875" style="48" customWidth="1"/>
    <col min="16128" max="16128" width="23" style="48" customWidth="1"/>
    <col min="16129" max="16130" width="9" style="48" customWidth="1"/>
    <col min="16131" max="16131" width="13" style="48" customWidth="1"/>
    <col min="16132" max="16133" width="9" style="48"/>
    <col min="16134" max="16134" width="11.42578125" style="48" customWidth="1"/>
    <col min="16135" max="16136" width="16.140625" style="48" customWidth="1"/>
    <col min="16137" max="16137" width="9.42578125" style="48" customWidth="1"/>
    <col min="16138" max="16138" width="9.140625" style="48" customWidth="1"/>
    <col min="16139" max="16139" width="6.7109375" style="48" bestFit="1" customWidth="1"/>
    <col min="16140" max="16140" width="7.7109375" style="48" customWidth="1"/>
    <col min="16141" max="16142" width="8.42578125" style="48" customWidth="1"/>
    <col min="16143" max="16143" width="9" style="48" customWidth="1"/>
    <col min="16144" max="16144" width="9.140625" style="48" customWidth="1"/>
    <col min="16145" max="16145" width="13.28515625" style="48" customWidth="1"/>
    <col min="16146" max="16384" width="9" style="48"/>
  </cols>
  <sheetData>
    <row r="1" spans="1:29" s="47" customFormat="1" ht="15.75" customHeight="1">
      <c r="A1" s="123" t="str">
        <f>'[10]KPI cong ty'!A1</f>
        <v>Tên công ty</v>
      </c>
      <c r="B1" s="124"/>
      <c r="C1" s="124"/>
      <c r="D1" s="125"/>
      <c r="E1" s="129" t="s">
        <v>114</v>
      </c>
      <c r="F1" s="129"/>
      <c r="G1" s="129"/>
      <c r="H1" s="129"/>
      <c r="I1" s="129"/>
      <c r="J1" s="129"/>
      <c r="K1" s="129"/>
      <c r="L1" s="129"/>
      <c r="M1" s="129"/>
      <c r="N1" s="129"/>
      <c r="O1" s="129"/>
      <c r="P1" s="129"/>
      <c r="Q1" s="129"/>
      <c r="R1" s="129"/>
      <c r="S1" s="129"/>
      <c r="T1" s="129"/>
      <c r="U1" s="129"/>
      <c r="V1" s="129"/>
      <c r="W1" s="129"/>
      <c r="X1" s="130" t="s">
        <v>72</v>
      </c>
      <c r="Y1" s="130"/>
      <c r="Z1" s="130"/>
      <c r="AA1" s="130"/>
      <c r="AB1" s="130"/>
      <c r="AC1" s="130"/>
    </row>
    <row r="2" spans="1:29" s="47" customFormat="1" ht="15.75" customHeight="1">
      <c r="A2" s="126"/>
      <c r="B2" s="127"/>
      <c r="C2" s="127"/>
      <c r="D2" s="128"/>
      <c r="E2" s="129"/>
      <c r="F2" s="129"/>
      <c r="G2" s="129"/>
      <c r="H2" s="129"/>
      <c r="I2" s="129"/>
      <c r="J2" s="129"/>
      <c r="K2" s="129"/>
      <c r="L2" s="129"/>
      <c r="M2" s="129"/>
      <c r="N2" s="129"/>
      <c r="O2" s="129"/>
      <c r="P2" s="129"/>
      <c r="Q2" s="129"/>
      <c r="R2" s="129"/>
      <c r="S2" s="129"/>
      <c r="T2" s="129"/>
      <c r="U2" s="129"/>
      <c r="V2" s="129"/>
      <c r="W2" s="129"/>
      <c r="X2" s="130" t="s">
        <v>73</v>
      </c>
      <c r="Y2" s="130"/>
      <c r="Z2" s="130"/>
      <c r="AA2" s="130"/>
      <c r="AB2" s="130"/>
      <c r="AC2" s="130"/>
    </row>
    <row r="3" spans="1:29">
      <c r="E3" s="50">
        <f>E13</f>
        <v>1</v>
      </c>
      <c r="G3" s="1" t="s">
        <v>2</v>
      </c>
    </row>
    <row r="4" spans="1:29" ht="15" customHeight="1">
      <c r="A4" s="131" t="s">
        <v>3</v>
      </c>
      <c r="B4" s="132" t="s">
        <v>74</v>
      </c>
      <c r="C4" s="132"/>
      <c r="D4" s="133" t="s">
        <v>75</v>
      </c>
      <c r="E4" s="132" t="s">
        <v>76</v>
      </c>
      <c r="F4" s="132"/>
      <c r="G4" s="132" t="s">
        <v>49</v>
      </c>
      <c r="H4" s="132" t="s">
        <v>7</v>
      </c>
      <c r="I4" s="132"/>
      <c r="J4" s="134" t="s">
        <v>77</v>
      </c>
      <c r="K4" s="132" t="s">
        <v>78</v>
      </c>
      <c r="L4" s="132" t="s">
        <v>79</v>
      </c>
      <c r="M4" s="51" t="s">
        <v>80</v>
      </c>
      <c r="N4" s="51"/>
      <c r="O4" s="51"/>
      <c r="P4" s="51"/>
      <c r="Q4" s="51"/>
      <c r="R4" s="136" t="s">
        <v>81</v>
      </c>
      <c r="S4" s="136"/>
      <c r="T4" s="136"/>
      <c r="U4" s="136"/>
      <c r="V4" s="136"/>
      <c r="W4" s="136"/>
      <c r="X4" s="136"/>
      <c r="Y4" s="136"/>
      <c r="Z4" s="136"/>
      <c r="AA4" s="136"/>
      <c r="AB4" s="136"/>
      <c r="AC4" s="136"/>
    </row>
    <row r="5" spans="1:29" ht="42.75">
      <c r="A5" s="131"/>
      <c r="B5" s="52" t="s">
        <v>82</v>
      </c>
      <c r="C5" s="52" t="s">
        <v>83</v>
      </c>
      <c r="D5" s="133"/>
      <c r="E5" s="52" t="s">
        <v>82</v>
      </c>
      <c r="F5" s="53" t="s">
        <v>83</v>
      </c>
      <c r="G5" s="132"/>
      <c r="H5" s="53" t="s">
        <v>84</v>
      </c>
      <c r="I5" s="53" t="s">
        <v>50</v>
      </c>
      <c r="J5" s="135"/>
      <c r="K5" s="132"/>
      <c r="L5" s="132"/>
      <c r="M5" s="53">
        <v>1</v>
      </c>
      <c r="N5" s="53">
        <v>2</v>
      </c>
      <c r="O5" s="53">
        <v>3</v>
      </c>
      <c r="P5" s="53">
        <v>4</v>
      </c>
      <c r="Q5" s="53">
        <v>5</v>
      </c>
      <c r="R5" s="54">
        <v>1</v>
      </c>
      <c r="S5" s="54">
        <v>2</v>
      </c>
      <c r="T5" s="54">
        <v>3</v>
      </c>
      <c r="U5" s="54">
        <v>4</v>
      </c>
      <c r="V5" s="54">
        <v>5</v>
      </c>
      <c r="W5" s="54">
        <v>6</v>
      </c>
      <c r="X5" s="54">
        <v>7</v>
      </c>
      <c r="Y5" s="54">
        <v>8</v>
      </c>
      <c r="Z5" s="54">
        <v>9</v>
      </c>
      <c r="AA5" s="54">
        <v>10</v>
      </c>
      <c r="AB5" s="54">
        <v>11</v>
      </c>
      <c r="AC5" s="54">
        <v>12</v>
      </c>
    </row>
    <row r="6" spans="1:29">
      <c r="A6" s="106"/>
      <c r="B6" s="111" t="s">
        <v>87</v>
      </c>
      <c r="C6" s="56" t="s">
        <v>88</v>
      </c>
      <c r="D6" s="108" t="s">
        <v>95</v>
      </c>
      <c r="E6" s="116">
        <v>0.3</v>
      </c>
      <c r="F6" s="79">
        <v>0.35</v>
      </c>
      <c r="G6" s="58" t="s">
        <v>96</v>
      </c>
      <c r="H6" s="59"/>
      <c r="I6" s="59">
        <v>0</v>
      </c>
      <c r="J6" s="59" t="s">
        <v>101</v>
      </c>
      <c r="K6" s="59" t="s">
        <v>23</v>
      </c>
      <c r="L6" s="78" t="s">
        <v>107</v>
      </c>
      <c r="M6" s="59">
        <v>0</v>
      </c>
      <c r="N6" s="59">
        <v>0</v>
      </c>
      <c r="O6" s="59">
        <v>0</v>
      </c>
      <c r="P6" s="59">
        <v>0</v>
      </c>
      <c r="Q6" s="59">
        <v>0</v>
      </c>
      <c r="R6" s="60"/>
      <c r="S6" s="60"/>
      <c r="T6" s="60"/>
      <c r="U6" s="60"/>
      <c r="V6" s="60"/>
      <c r="W6" s="60"/>
      <c r="X6" s="60"/>
      <c r="Y6" s="60"/>
      <c r="Z6" s="60"/>
      <c r="AA6" s="60"/>
      <c r="AB6" s="60"/>
      <c r="AC6" s="60"/>
    </row>
    <row r="7" spans="1:29">
      <c r="A7" s="106"/>
      <c r="B7" s="112"/>
      <c r="C7" s="56" t="s">
        <v>109</v>
      </c>
      <c r="D7" s="109"/>
      <c r="E7" s="117"/>
      <c r="F7" s="79">
        <v>0.35</v>
      </c>
      <c r="G7" s="58" t="s">
        <v>97</v>
      </c>
      <c r="H7" s="59"/>
      <c r="I7" s="59">
        <v>0</v>
      </c>
      <c r="J7" s="59" t="s">
        <v>101</v>
      </c>
      <c r="K7" s="59" t="s">
        <v>23</v>
      </c>
      <c r="L7" s="78" t="s">
        <v>107</v>
      </c>
      <c r="M7" s="59">
        <v>0</v>
      </c>
      <c r="N7" s="59">
        <v>0</v>
      </c>
      <c r="O7" s="59">
        <v>0</v>
      </c>
      <c r="P7" s="59">
        <v>0</v>
      </c>
      <c r="Q7" s="59">
        <v>0</v>
      </c>
      <c r="R7" s="60"/>
      <c r="S7" s="60"/>
      <c r="T7" s="60"/>
      <c r="U7" s="60"/>
      <c r="V7" s="60"/>
      <c r="W7" s="60"/>
      <c r="X7" s="60"/>
      <c r="Y7" s="60"/>
      <c r="Z7" s="60"/>
      <c r="AA7" s="60"/>
      <c r="AB7" s="60"/>
      <c r="AC7" s="60"/>
    </row>
    <row r="8" spans="1:29">
      <c r="A8" s="106"/>
      <c r="B8" s="113"/>
      <c r="C8" s="56" t="s">
        <v>110</v>
      </c>
      <c r="D8" s="110"/>
      <c r="E8" s="118"/>
      <c r="F8" s="79">
        <v>0.3</v>
      </c>
      <c r="G8" s="58" t="s">
        <v>102</v>
      </c>
      <c r="H8" s="59"/>
      <c r="I8" s="59">
        <v>0</v>
      </c>
      <c r="J8" s="59" t="s">
        <v>86</v>
      </c>
      <c r="K8" s="59" t="s">
        <v>23</v>
      </c>
      <c r="L8" s="78" t="s">
        <v>107</v>
      </c>
      <c r="M8" s="59">
        <v>0</v>
      </c>
      <c r="N8" s="59">
        <v>0</v>
      </c>
      <c r="O8" s="59">
        <v>0</v>
      </c>
      <c r="P8" s="59">
        <v>0</v>
      </c>
      <c r="Q8" s="59">
        <v>0</v>
      </c>
      <c r="R8" s="60"/>
      <c r="S8" s="60"/>
      <c r="T8" s="60"/>
      <c r="U8" s="60"/>
      <c r="V8" s="60"/>
      <c r="W8" s="60"/>
      <c r="X8" s="60"/>
      <c r="Y8" s="60"/>
      <c r="Z8" s="60"/>
      <c r="AA8" s="60"/>
      <c r="AB8" s="60"/>
      <c r="AC8" s="60"/>
    </row>
    <row r="9" spans="1:29" ht="30" customHeight="1">
      <c r="A9" s="106"/>
      <c r="B9" s="55" t="s">
        <v>89</v>
      </c>
      <c r="C9" s="56" t="s">
        <v>90</v>
      </c>
      <c r="D9" s="57" t="s">
        <v>98</v>
      </c>
      <c r="E9" s="80">
        <v>0.1</v>
      </c>
      <c r="F9" s="79">
        <v>1</v>
      </c>
      <c r="G9" s="81" t="s">
        <v>99</v>
      </c>
      <c r="H9" s="59"/>
      <c r="I9" s="59">
        <v>10</v>
      </c>
      <c r="J9" s="59" t="s">
        <v>100</v>
      </c>
      <c r="K9" s="59" t="s">
        <v>23</v>
      </c>
      <c r="L9" s="78" t="s">
        <v>108</v>
      </c>
      <c r="M9" s="59">
        <v>10</v>
      </c>
      <c r="N9" s="59">
        <v>10</v>
      </c>
      <c r="O9" s="59">
        <v>10</v>
      </c>
      <c r="P9" s="59">
        <v>10</v>
      </c>
      <c r="Q9" s="59">
        <v>10</v>
      </c>
      <c r="R9" s="60"/>
      <c r="S9" s="60"/>
      <c r="T9" s="60"/>
      <c r="U9" s="60"/>
      <c r="V9" s="60"/>
      <c r="W9" s="60"/>
      <c r="X9" s="60"/>
      <c r="Y9" s="60"/>
      <c r="Z9" s="60"/>
      <c r="AA9" s="60"/>
      <c r="AB9" s="60"/>
      <c r="AC9" s="60"/>
    </row>
    <row r="10" spans="1:29">
      <c r="A10" s="106"/>
      <c r="B10" s="111" t="s">
        <v>91</v>
      </c>
      <c r="C10" s="56" t="s">
        <v>92</v>
      </c>
      <c r="D10" s="114" t="s">
        <v>103</v>
      </c>
      <c r="E10" s="119">
        <v>0.5</v>
      </c>
      <c r="F10" s="79">
        <v>0.5</v>
      </c>
      <c r="G10" s="58" t="s">
        <v>104</v>
      </c>
      <c r="H10" s="59"/>
      <c r="I10" s="59">
        <v>50</v>
      </c>
      <c r="J10" s="59" t="s">
        <v>106</v>
      </c>
      <c r="K10" s="59" t="s">
        <v>23</v>
      </c>
      <c r="L10" s="78" t="s">
        <v>108</v>
      </c>
      <c r="M10" s="59">
        <v>30</v>
      </c>
      <c r="N10" s="61">
        <v>40</v>
      </c>
      <c r="O10" s="61">
        <v>50</v>
      </c>
      <c r="P10" s="59">
        <v>60</v>
      </c>
      <c r="Q10" s="61">
        <v>70</v>
      </c>
      <c r="R10" s="60"/>
      <c r="S10" s="60"/>
      <c r="T10" s="60"/>
      <c r="U10" s="60"/>
      <c r="V10" s="60"/>
      <c r="W10" s="60"/>
      <c r="X10" s="60"/>
      <c r="Y10" s="60"/>
      <c r="Z10" s="60"/>
      <c r="AA10" s="60"/>
      <c r="AB10" s="60"/>
      <c r="AC10" s="60"/>
    </row>
    <row r="11" spans="1:29">
      <c r="A11" s="106"/>
      <c r="B11" s="113"/>
      <c r="C11" s="56" t="s">
        <v>111</v>
      </c>
      <c r="D11" s="115"/>
      <c r="E11" s="120"/>
      <c r="F11" s="79">
        <v>0.5</v>
      </c>
      <c r="G11" s="58" t="s">
        <v>105</v>
      </c>
      <c r="H11" s="59"/>
      <c r="I11" s="59">
        <v>60</v>
      </c>
      <c r="J11" s="59" t="s">
        <v>106</v>
      </c>
      <c r="K11" s="59" t="s">
        <v>23</v>
      </c>
      <c r="L11" s="78" t="s">
        <v>108</v>
      </c>
      <c r="M11" s="59">
        <v>40</v>
      </c>
      <c r="N11" s="61">
        <v>50</v>
      </c>
      <c r="O11" s="61">
        <v>60</v>
      </c>
      <c r="P11" s="59">
        <v>70</v>
      </c>
      <c r="Q11" s="61">
        <v>80</v>
      </c>
      <c r="R11" s="60"/>
      <c r="S11" s="60"/>
      <c r="T11" s="60"/>
      <c r="U11" s="60"/>
      <c r="V11" s="60"/>
      <c r="W11" s="60"/>
      <c r="X11" s="60"/>
      <c r="Y11" s="60"/>
      <c r="Z11" s="60"/>
      <c r="AA11" s="60"/>
      <c r="AB11" s="60"/>
      <c r="AC11" s="60"/>
    </row>
    <row r="12" spans="1:29" s="66" customFormat="1" ht="45">
      <c r="A12" s="62"/>
      <c r="B12" s="63" t="s">
        <v>93</v>
      </c>
      <c r="C12" s="63" t="s">
        <v>94</v>
      </c>
      <c r="D12" s="67" t="s">
        <v>112</v>
      </c>
      <c r="E12" s="79">
        <v>0.1</v>
      </c>
      <c r="F12" s="79">
        <v>1</v>
      </c>
      <c r="G12" s="64" t="s">
        <v>113</v>
      </c>
      <c r="H12" s="59"/>
      <c r="I12" s="59">
        <v>100</v>
      </c>
      <c r="J12" s="59" t="s">
        <v>85</v>
      </c>
      <c r="K12" s="59" t="s">
        <v>23</v>
      </c>
      <c r="L12" s="78" t="s">
        <v>108</v>
      </c>
      <c r="M12" s="59">
        <v>100</v>
      </c>
      <c r="N12" s="59">
        <v>100</v>
      </c>
      <c r="O12" s="59">
        <v>100</v>
      </c>
      <c r="P12" s="59">
        <v>100</v>
      </c>
      <c r="Q12" s="59">
        <v>100</v>
      </c>
      <c r="R12" s="65"/>
      <c r="S12" s="65"/>
      <c r="T12" s="65"/>
      <c r="U12" s="65"/>
      <c r="V12" s="65"/>
      <c r="W12" s="65"/>
      <c r="X12" s="65"/>
      <c r="Y12" s="65"/>
      <c r="Z12" s="65"/>
      <c r="AA12" s="65"/>
      <c r="AB12" s="65"/>
      <c r="AC12" s="65"/>
    </row>
    <row r="13" spans="1:29">
      <c r="A13" s="121" t="s">
        <v>39</v>
      </c>
      <c r="B13" s="121"/>
      <c r="C13" s="121"/>
      <c r="D13" s="121"/>
      <c r="E13" s="68">
        <f>SUM(E6:E12)</f>
        <v>1</v>
      </c>
      <c r="F13" s="68"/>
      <c r="G13" s="60"/>
      <c r="H13" s="60"/>
      <c r="I13" s="60"/>
      <c r="J13" s="60"/>
      <c r="K13" s="60"/>
      <c r="L13" s="60"/>
      <c r="M13" s="69"/>
      <c r="N13" s="69"/>
      <c r="O13" s="69"/>
      <c r="P13" s="69"/>
      <c r="Q13" s="69"/>
      <c r="R13" s="60"/>
      <c r="S13" s="60"/>
      <c r="T13" s="60"/>
      <c r="U13" s="60"/>
      <c r="V13" s="60"/>
      <c r="W13" s="60"/>
      <c r="X13" s="60"/>
      <c r="Y13" s="60"/>
      <c r="Z13" s="60"/>
      <c r="AA13" s="60"/>
      <c r="AB13" s="60"/>
      <c r="AC13" s="60"/>
    </row>
    <row r="14" spans="1:29">
      <c r="A14" s="70"/>
      <c r="B14" s="70"/>
      <c r="C14" s="70"/>
      <c r="D14" s="71"/>
      <c r="E14" s="72"/>
      <c r="F14" s="72"/>
      <c r="G14" s="73"/>
      <c r="H14" s="73"/>
      <c r="I14" s="73"/>
      <c r="J14" s="73"/>
      <c r="K14" s="73"/>
      <c r="L14" s="73"/>
      <c r="M14" s="73"/>
      <c r="N14" s="73"/>
      <c r="O14" s="73"/>
      <c r="P14" s="73"/>
      <c r="Q14" s="73"/>
      <c r="R14" s="73"/>
      <c r="S14" s="73"/>
      <c r="T14" s="73"/>
      <c r="U14" s="73"/>
      <c r="V14" s="73"/>
      <c r="W14" s="73"/>
      <c r="X14" s="73"/>
      <c r="Y14" s="73"/>
      <c r="Z14" s="73"/>
      <c r="AA14" s="73"/>
      <c r="AB14" s="73"/>
      <c r="AC14" s="73"/>
    </row>
    <row r="15" spans="1:29">
      <c r="A15" s="70"/>
      <c r="B15" s="70"/>
      <c r="C15" s="70"/>
      <c r="D15" s="71"/>
      <c r="E15" s="72"/>
      <c r="F15" s="72"/>
      <c r="G15" s="73"/>
      <c r="H15" s="73"/>
      <c r="I15" s="73"/>
      <c r="J15" s="73"/>
      <c r="K15" s="73"/>
      <c r="L15" s="73"/>
      <c r="M15" s="73"/>
      <c r="N15" s="73"/>
      <c r="O15" s="73"/>
      <c r="P15" s="73"/>
      <c r="Q15" s="73"/>
      <c r="R15" s="73"/>
      <c r="S15" s="73"/>
      <c r="T15" s="73"/>
      <c r="U15" s="73"/>
      <c r="V15" s="73"/>
      <c r="W15" s="73"/>
      <c r="X15" s="73"/>
      <c r="Y15" s="73"/>
      <c r="Z15" s="73"/>
      <c r="AA15" s="73"/>
      <c r="AB15" s="73"/>
      <c r="AC15" s="73"/>
    </row>
    <row r="17" spans="2:15">
      <c r="B17" s="74"/>
      <c r="D17" s="48"/>
      <c r="G17" s="75"/>
      <c r="M17" s="122"/>
      <c r="N17" s="122"/>
      <c r="O17" s="122"/>
    </row>
    <row r="18" spans="2:15">
      <c r="B18" s="76"/>
      <c r="C18" s="76"/>
      <c r="D18" s="76"/>
      <c r="E18" s="76"/>
      <c r="F18" s="76"/>
      <c r="G18" s="76"/>
      <c r="H18" s="76"/>
      <c r="I18" s="76"/>
      <c r="J18" s="76"/>
      <c r="K18" s="76"/>
      <c r="L18" s="76"/>
      <c r="M18" s="107"/>
      <c r="N18" s="107"/>
      <c r="O18" s="107"/>
    </row>
    <row r="19" spans="2:15">
      <c r="B19" s="76"/>
      <c r="C19" s="76"/>
      <c r="D19" s="76"/>
      <c r="E19" s="76"/>
      <c r="F19" s="76"/>
      <c r="G19" s="76"/>
      <c r="H19" s="76"/>
      <c r="I19" s="76"/>
      <c r="J19" s="76"/>
      <c r="K19" s="76"/>
      <c r="L19" s="76"/>
      <c r="M19" s="76"/>
      <c r="N19" s="76"/>
      <c r="O19" s="76"/>
    </row>
    <row r="20" spans="2:15">
      <c r="B20" s="76"/>
      <c r="C20" s="76"/>
      <c r="D20" s="76"/>
      <c r="E20" s="76"/>
      <c r="F20" s="76"/>
      <c r="G20" s="76"/>
      <c r="H20" s="76"/>
      <c r="I20" s="76"/>
      <c r="J20" s="76"/>
      <c r="K20" s="76"/>
      <c r="L20" s="76"/>
      <c r="M20" s="76"/>
      <c r="N20" s="76"/>
      <c r="O20" s="76"/>
    </row>
    <row r="21" spans="2:15">
      <c r="B21" s="76"/>
      <c r="C21" s="76"/>
      <c r="D21" s="76"/>
      <c r="E21" s="76"/>
      <c r="F21" s="76"/>
      <c r="G21" s="76"/>
      <c r="H21" s="76"/>
      <c r="I21" s="76"/>
      <c r="J21" s="76"/>
      <c r="K21" s="76"/>
      <c r="L21" s="76"/>
      <c r="M21" s="76"/>
      <c r="N21" s="76"/>
      <c r="O21" s="76"/>
    </row>
    <row r="22" spans="2:15">
      <c r="B22" s="76"/>
      <c r="C22" s="76"/>
      <c r="D22" s="76"/>
      <c r="E22" s="76"/>
      <c r="F22" s="76"/>
      <c r="G22" s="76"/>
      <c r="H22" s="76"/>
      <c r="I22" s="76"/>
      <c r="J22" s="76"/>
      <c r="K22" s="76"/>
      <c r="L22" s="76"/>
      <c r="M22" s="76"/>
      <c r="N22" s="76"/>
      <c r="O22" s="76"/>
    </row>
    <row r="23" spans="2:15">
      <c r="B23" s="76"/>
      <c r="C23" s="76"/>
      <c r="D23" s="76"/>
      <c r="E23" s="76"/>
      <c r="F23" s="76"/>
      <c r="G23" s="76"/>
      <c r="H23" s="76"/>
      <c r="I23" s="76"/>
      <c r="J23" s="76"/>
      <c r="K23" s="76"/>
      <c r="L23" s="76"/>
      <c r="M23" s="76"/>
      <c r="N23" s="76"/>
      <c r="O23" s="76"/>
    </row>
    <row r="24" spans="2:15">
      <c r="B24" s="76"/>
      <c r="C24" s="76"/>
      <c r="D24" s="76"/>
      <c r="E24" s="76"/>
      <c r="F24" s="76"/>
      <c r="G24" s="76"/>
      <c r="H24" s="76"/>
      <c r="I24" s="76"/>
      <c r="J24" s="76"/>
      <c r="K24" s="76"/>
      <c r="L24" s="76"/>
      <c r="M24" s="76"/>
      <c r="N24" s="76"/>
      <c r="O24" s="76"/>
    </row>
    <row r="25" spans="2:15">
      <c r="B25" s="76"/>
      <c r="C25" s="76"/>
      <c r="D25" s="76"/>
      <c r="E25" s="76"/>
      <c r="F25" s="76"/>
      <c r="G25" s="76"/>
      <c r="H25" s="76"/>
      <c r="I25" s="76"/>
      <c r="J25" s="76"/>
      <c r="K25" s="76"/>
      <c r="L25" s="76"/>
      <c r="M25" s="107"/>
      <c r="N25" s="107"/>
      <c r="O25" s="107"/>
    </row>
    <row r="26" spans="2:15">
      <c r="B26" s="74"/>
      <c r="D26" s="48"/>
      <c r="J26" s="77"/>
      <c r="K26" s="77"/>
      <c r="L26" s="77"/>
    </row>
    <row r="27" spans="2:15">
      <c r="B27" s="74"/>
      <c r="D27" s="48"/>
      <c r="J27" s="77"/>
      <c r="K27" s="77"/>
      <c r="L27" s="77"/>
    </row>
  </sheetData>
  <autoFilter ref="A5:Z13"/>
  <mergeCells count="25">
    <mergeCell ref="A1:D2"/>
    <mergeCell ref="E1:W2"/>
    <mergeCell ref="X1:AC1"/>
    <mergeCell ref="X2:AC2"/>
    <mergeCell ref="A4:A5"/>
    <mergeCell ref="B4:C4"/>
    <mergeCell ref="D4:D5"/>
    <mergeCell ref="E4:F4"/>
    <mergeCell ref="G4:G5"/>
    <mergeCell ref="H4:I4"/>
    <mergeCell ref="J4:J5"/>
    <mergeCell ref="K4:K5"/>
    <mergeCell ref="L4:L5"/>
    <mergeCell ref="R4:AC4"/>
    <mergeCell ref="A6:A11"/>
    <mergeCell ref="M25:O25"/>
    <mergeCell ref="D6:D8"/>
    <mergeCell ref="B6:B8"/>
    <mergeCell ref="D10:D11"/>
    <mergeCell ref="B10:B11"/>
    <mergeCell ref="E6:E8"/>
    <mergeCell ref="E10:E11"/>
    <mergeCell ref="A13:D13"/>
    <mergeCell ref="M17:O17"/>
    <mergeCell ref="M18:O18"/>
  </mergeCells>
  <pageMargins left="0.39370078740157483" right="0.39370078740157483" top="0.39370078740157483" bottom="0.3937007874015748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Dau bai</vt:lpstr>
      <vt:lpstr>Tinh thu chinh sach Sale</vt:lpstr>
      <vt:lpstr>Chinh sach luong</vt:lpstr>
      <vt:lpstr>KPI sale cua hang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Admin</cp:lastModifiedBy>
  <dcterms:created xsi:type="dcterms:W3CDTF">2020-01-01T06:49:34Z</dcterms:created>
  <dcterms:modified xsi:type="dcterms:W3CDTF">2020-03-26T15:00:52Z</dcterms:modified>
</cp:coreProperties>
</file>